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1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externalReferences>
    <externalReference r:id="rId23"/>
  </externalReferences>
  <definedNames>
    <definedName name="_xlnm.Print_Area" localSheetId="1">'FS184'!$A$1:$O$38</definedName>
    <definedName name="_xlnm.Print_Area" localSheetId="2">'GT421'!$A$1:$O$38</definedName>
    <definedName name="_xlnm.Print_Area" localSheetId="3">'GT481'!$A$1:$O$38</definedName>
    <definedName name="_xlnm.Print_Area" localSheetId="4">'KZN225'!$A$1:$O$38</definedName>
    <definedName name="_xlnm.Print_Area" localSheetId="5">'KZN252'!$A$1:$O$38</definedName>
    <definedName name="_xlnm.Print_Area" localSheetId="6">'KZN282'!$A$1:$O$38</definedName>
    <definedName name="_xlnm.Print_Area" localSheetId="7">'LIM354'!$A$1:$O$38</definedName>
    <definedName name="_xlnm.Print_Area" localSheetId="8">'MP307'!$A$1:$O$38</definedName>
    <definedName name="_xlnm.Print_Area" localSheetId="9">'MP312'!$A$1:$O$38</definedName>
    <definedName name="_xlnm.Print_Area" localSheetId="10">'MP313'!$A$1:$O$38</definedName>
    <definedName name="_xlnm.Print_Area" localSheetId="11">'MP326'!$A$1:$O$38</definedName>
    <definedName name="_xlnm.Print_Area" localSheetId="12">'NC091'!$A$1:$O$38</definedName>
    <definedName name="_xlnm.Print_Area" localSheetId="13">'NW372'!$A$1:$O$38</definedName>
    <definedName name="_xlnm.Print_Area" localSheetId="14">'NW373'!$A$1:$O$38</definedName>
    <definedName name="_xlnm.Print_Area" localSheetId="15">'NW403'!$A$1:$O$38</definedName>
    <definedName name="_xlnm.Print_Area" localSheetId="16">'NW405'!$A$1:$O$38</definedName>
    <definedName name="_xlnm.Print_Area" localSheetId="0">'Summary'!$A$1:$O$38</definedName>
    <definedName name="_xlnm.Print_Area" localSheetId="17">'WC023'!$A$1:$O$38</definedName>
    <definedName name="_xlnm.Print_Area" localSheetId="18">'WC024'!$A$1:$O$38</definedName>
    <definedName name="_xlnm.Print_Area" localSheetId="19">'WC044'!$A$1:$O$38</definedName>
  </definedNames>
  <calcPr fullCalcOnLoad="1"/>
</workbook>
</file>

<file path=xl/sharedStrings.xml><?xml version="1.0" encoding="utf-8"?>
<sst xmlns="http://schemas.openxmlformats.org/spreadsheetml/2006/main" count="980" uniqueCount="64">
  <si>
    <t>Free State: Matjhabeng(FS184)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</si>
  <si>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</si>
  <si>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</si>
  <si>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</si>
  <si>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</si>
  <si>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</si>
  <si>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</si>
  <si>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</si>
  <si>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</si>
  <si>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</si>
  <si>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</si>
  <si>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</si>
  <si>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</si>
  <si>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</si>
  <si>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</si>
  <si>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</si>
  <si>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</si>
  <si>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</si>
  <si>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</si>
  <si>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</si>
  <si>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</si>
  <si>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</si>
  <si>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</si>
  <si>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</si>
  <si>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</si>
  <si>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</si>
  <si>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</si>
  <si>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</si>
  <si>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</si>
  <si>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</si>
  <si>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</si>
  <si>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</si>
  <si>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</si>
  <si>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</si>
  <si>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</si>
  <si>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</si>
  <si>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</si>
  <si>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</si>
  <si>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</si>
  <si>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</si>
  <si>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</si>
  <si>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</si>
  <si>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</si>
  <si>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Gauteng: Emfuleni(GT421)</t>
  </si>
  <si>
    <t>Gauteng: Mogale City(GT481)</t>
  </si>
  <si>
    <t>Kwazulu-Natal: Msunduzi(KZN225)</t>
  </si>
  <si>
    <t>Kwazulu-Natal: Newcastle(KZN252)</t>
  </si>
  <si>
    <t>Kwazulu-Natal: uMhlathuze(KZN282)</t>
  </si>
  <si>
    <t>Limpopo: Polokwane(LIM354)</t>
  </si>
  <si>
    <t>Mpumalanga: Govan Mbeki(MP307)</t>
  </si>
  <si>
    <t>Mpumalanga: Emalahleni (MP)(MP312)</t>
  </si>
  <si>
    <t>Mpumalanga: Steve Tshwete(MP313)</t>
  </si>
  <si>
    <t>Mpumalanga: City of Mbombela(MP326)</t>
  </si>
  <si>
    <t>Northern Cape: Sol Plaatje(NC091)</t>
  </si>
  <si>
    <t>North West: Madibeng(NW372)</t>
  </si>
  <si>
    <t>North West: Rustenburg(NW373)</t>
  </si>
  <si>
    <t>North West: City of Matlosana(NW403)</t>
  </si>
  <si>
    <t>North West: J B Marks(NW405)</t>
  </si>
  <si>
    <t>Western Cape: Drakenstein(WC023)</t>
  </si>
  <si>
    <t>Western Cape: Stellenbosch(WC024)</t>
  </si>
  <si>
    <t>Western Cape: George(WC044)</t>
  </si>
  <si>
    <t>2019/20 Medium term estimates</t>
  </si>
  <si>
    <t>2020/21 Draft Medium term estimates</t>
  </si>
  <si>
    <t>CONSOLIDATION FOR SECONDARY CITIES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</si>
</sst>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%20Secondary%20cities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84"/>
      <sheetName val="GT421"/>
      <sheetName val="GT481"/>
      <sheetName val="KZN225"/>
      <sheetName val="KZN252"/>
      <sheetName val="KZN282"/>
      <sheetName val="LIM354"/>
      <sheetName val="MP307"/>
      <sheetName val="MP312"/>
      <sheetName val="MP313"/>
      <sheetName val="MP326"/>
      <sheetName val="NC091"/>
      <sheetName val="NW372"/>
      <sheetName val="NW373"/>
      <sheetName val="NW403"/>
      <sheetName val="NW405"/>
      <sheetName val="WC023"/>
      <sheetName val="WC024"/>
      <sheetName val="WC0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61</v>
      </c>
      <c r="D6" s="10" t="s">
        <v>62</v>
      </c>
      <c r="E6" s="11" t="s">
        <v>2</v>
      </c>
      <c r="F6" s="12" t="s">
        <v>61</v>
      </c>
      <c r="G6" s="13" t="s">
        <v>62</v>
      </c>
      <c r="H6" s="14" t="s">
        <v>2</v>
      </c>
      <c r="I6" s="15" t="s">
        <v>62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SUM('FS184:WC044'!C8)</f>
        <v>9521436136</v>
      </c>
      <c r="D8" s="64">
        <v>9763106611</v>
      </c>
      <c r="E8" s="65">
        <f>($D8-$C8)</f>
        <v>241670475</v>
      </c>
      <c r="F8" s="63">
        <f>SUM('FS184:WC044'!F8)</f>
        <v>10061905865</v>
      </c>
      <c r="G8" s="64">
        <v>10291595862</v>
      </c>
      <c r="H8" s="65">
        <f>($G8-$F8)</f>
        <v>229689997</v>
      </c>
      <c r="I8" s="65">
        <v>10861816159</v>
      </c>
      <c r="J8" s="30">
        <f>IF($C8=0,0,($E8/$C8)*100)</f>
        <v>2.5381725146089873</v>
      </c>
      <c r="K8" s="31">
        <f>IF($F8=0,0,($H8/$F8)*100)</f>
        <v>2.2827682954078203</v>
      </c>
      <c r="L8" s="84">
        <v>59819336462</v>
      </c>
      <c r="M8" s="85">
        <v>63279020484</v>
      </c>
      <c r="N8" s="32">
        <f>IF($L8=0,0,($E8/$L8)*100)</f>
        <v>0.40400059461294796</v>
      </c>
      <c r="O8" s="31">
        <f>IF($M8=0,0,($H8/$M8)*100)</f>
        <v>0.36297969728857726</v>
      </c>
      <c r="P8" s="6"/>
      <c r="Q8" s="33"/>
    </row>
    <row r="9" spans="1:17" ht="12.75">
      <c r="A9" s="3"/>
      <c r="B9" s="29" t="s">
        <v>16</v>
      </c>
      <c r="C9" s="63">
        <f>SUM('FS184:WC044'!C9)</f>
        <v>34978725474</v>
      </c>
      <c r="D9" s="64">
        <v>33953940359</v>
      </c>
      <c r="E9" s="65">
        <f>($D9-$C9)</f>
        <v>-1024785115</v>
      </c>
      <c r="F9" s="63">
        <f>SUM('FS184:WC044'!F9)</f>
        <v>37670577470</v>
      </c>
      <c r="G9" s="64">
        <v>36115378640</v>
      </c>
      <c r="H9" s="65">
        <f>($G9-$F9)</f>
        <v>-1555198830</v>
      </c>
      <c r="I9" s="65">
        <v>38391392586</v>
      </c>
      <c r="J9" s="30">
        <f>IF($C9=0,0,($E9/$C9)*100)</f>
        <v>-2.929738294100315</v>
      </c>
      <c r="K9" s="31">
        <f>IF($F9=0,0,($H9/$F9)*100)</f>
        <v>-4.128417811589231</v>
      </c>
      <c r="L9" s="84">
        <v>59819336462</v>
      </c>
      <c r="M9" s="85">
        <v>63279020484</v>
      </c>
      <c r="N9" s="32">
        <f>IF($L9=0,0,($E9/$L9)*100)</f>
        <v>-1.7131335377666561</v>
      </c>
      <c r="O9" s="31">
        <f>IF($M9=0,0,($H9/$M9)*100)</f>
        <v>-2.4576847399103303</v>
      </c>
      <c r="P9" s="6"/>
      <c r="Q9" s="33"/>
    </row>
    <row r="10" spans="1:17" ht="12.75">
      <c r="A10" s="3"/>
      <c r="B10" s="29" t="s">
        <v>17</v>
      </c>
      <c r="C10" s="63">
        <f>SUM('FS184:WC044'!C10)</f>
        <v>15198376975</v>
      </c>
      <c r="D10" s="64">
        <v>16102289492</v>
      </c>
      <c r="E10" s="65">
        <f aca="true" t="shared" si="0" ref="E10:E33">($D10-$C10)</f>
        <v>903912517</v>
      </c>
      <c r="F10" s="63">
        <f>SUM('FS184:WC044'!F10)</f>
        <v>16325998521</v>
      </c>
      <c r="G10" s="64">
        <v>16872045982</v>
      </c>
      <c r="H10" s="65">
        <f aca="true" t="shared" si="1" ref="H10:H33">($G10-$F10)</f>
        <v>546047461</v>
      </c>
      <c r="I10" s="65">
        <v>17815348459</v>
      </c>
      <c r="J10" s="30">
        <f aca="true" t="shared" si="2" ref="J10:J33">IF($C10=0,0,($E10/$C10)*100)</f>
        <v>5.94742792922466</v>
      </c>
      <c r="K10" s="31">
        <f aca="true" t="shared" si="3" ref="K10:K33">IF($F10=0,0,($H10/$F10)*100)</f>
        <v>3.3446497027279745</v>
      </c>
      <c r="L10" s="84">
        <v>59819336462</v>
      </c>
      <c r="M10" s="85">
        <v>63279020484</v>
      </c>
      <c r="N10" s="32">
        <f aca="true" t="shared" si="4" ref="N10:N33">IF($L10=0,0,($E10/$L10)*100)</f>
        <v>1.5110707849028162</v>
      </c>
      <c r="O10" s="31">
        <f aca="true" t="shared" si="5" ref="O10:O33">IF($M10=0,0,($H10/$M10)*100)</f>
        <v>0.8629202171959461</v>
      </c>
      <c r="P10" s="6"/>
      <c r="Q10" s="33"/>
    </row>
    <row r="11" spans="1:17" ht="16.5">
      <c r="A11" s="7"/>
      <c r="B11" s="34" t="s">
        <v>18</v>
      </c>
      <c r="C11" s="66">
        <f>SUM(C8:C10)</f>
        <v>59698538585</v>
      </c>
      <c r="D11" s="67">
        <v>59819336462</v>
      </c>
      <c r="E11" s="68">
        <f t="shared" si="0"/>
        <v>120797877</v>
      </c>
      <c r="F11" s="66">
        <f>SUM(F8:F10)</f>
        <v>64058481856</v>
      </c>
      <c r="G11" s="67">
        <v>63279020484</v>
      </c>
      <c r="H11" s="68">
        <f t="shared" si="1"/>
        <v>-779461372</v>
      </c>
      <c r="I11" s="68">
        <v>67068557204</v>
      </c>
      <c r="J11" s="35">
        <f t="shared" si="2"/>
        <v>0.20234645581483626</v>
      </c>
      <c r="K11" s="36">
        <f t="shared" si="3"/>
        <v>-1.2167965106512935</v>
      </c>
      <c r="L11" s="86">
        <v>59819336462</v>
      </c>
      <c r="M11" s="87">
        <v>63279020484</v>
      </c>
      <c r="N11" s="37">
        <f t="shared" si="4"/>
        <v>0.20193784174910795</v>
      </c>
      <c r="O11" s="36">
        <f t="shared" si="5"/>
        <v>-1.2317848254258068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SUM('FS184:WC044'!C13)</f>
        <v>15730148896</v>
      </c>
      <c r="D13" s="64">
        <v>15719582834</v>
      </c>
      <c r="E13" s="65">
        <f t="shared" si="0"/>
        <v>-10566062</v>
      </c>
      <c r="F13" s="63">
        <f>SUM('FS184:WC044'!F13)</f>
        <v>17534814813</v>
      </c>
      <c r="G13" s="64">
        <v>16519167727</v>
      </c>
      <c r="H13" s="65">
        <f t="shared" si="1"/>
        <v>-1015647086</v>
      </c>
      <c r="I13" s="65">
        <v>17512587789</v>
      </c>
      <c r="J13" s="30">
        <f t="shared" si="2"/>
        <v>-0.0671707691380266</v>
      </c>
      <c r="K13" s="31">
        <f t="shared" si="3"/>
        <v>-5.792174578581903</v>
      </c>
      <c r="L13" s="84">
        <v>61037729675</v>
      </c>
      <c r="M13" s="85">
        <v>63525886565</v>
      </c>
      <c r="N13" s="32">
        <f t="shared" si="4"/>
        <v>-0.017310706109581395</v>
      </c>
      <c r="O13" s="31">
        <f t="shared" si="5"/>
        <v>-1.598792462283521</v>
      </c>
      <c r="P13" s="6"/>
      <c r="Q13" s="33"/>
    </row>
    <row r="14" spans="1:17" ht="12.75">
      <c r="A14" s="3"/>
      <c r="B14" s="29" t="s">
        <v>21</v>
      </c>
      <c r="C14" s="63">
        <f>SUM('FS184:WC044'!C14)</f>
        <v>4969848212</v>
      </c>
      <c r="D14" s="64">
        <v>6575116004</v>
      </c>
      <c r="E14" s="65">
        <f t="shared" si="0"/>
        <v>1605267792</v>
      </c>
      <c r="F14" s="63">
        <f>SUM('FS184:WC044'!F14)</f>
        <v>5338552693</v>
      </c>
      <c r="G14" s="64">
        <v>6530921013</v>
      </c>
      <c r="H14" s="65">
        <f t="shared" si="1"/>
        <v>1192368320</v>
      </c>
      <c r="I14" s="65">
        <v>6694838578</v>
      </c>
      <c r="J14" s="30">
        <f t="shared" si="2"/>
        <v>32.30013721795333</v>
      </c>
      <c r="K14" s="31">
        <f t="shared" si="3"/>
        <v>22.335048253123986</v>
      </c>
      <c r="L14" s="84">
        <v>61037729675</v>
      </c>
      <c r="M14" s="85">
        <v>63525886565</v>
      </c>
      <c r="N14" s="32">
        <f t="shared" si="4"/>
        <v>2.629959863427702</v>
      </c>
      <c r="O14" s="31">
        <f t="shared" si="5"/>
        <v>1.8769802114921494</v>
      </c>
      <c r="P14" s="6"/>
      <c r="Q14" s="33"/>
    </row>
    <row r="15" spans="1:17" ht="12.75" hidden="1">
      <c r="A15" s="3"/>
      <c r="B15" s="29"/>
      <c r="C15" s="63">
        <f>SUM('FS184:WC044'!C15)</f>
        <v>0</v>
      </c>
      <c r="D15" s="64">
        <v>0</v>
      </c>
      <c r="E15" s="65">
        <f t="shared" si="0"/>
        <v>0</v>
      </c>
      <c r="F15" s="63">
        <f>SUM('FS184:WC044'!F15)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61037729675</v>
      </c>
      <c r="M15" s="85">
        <v>63525886565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SUM('FS184:WC044'!C16)</f>
        <v>20854131134</v>
      </c>
      <c r="D16" s="64">
        <v>19883824580</v>
      </c>
      <c r="E16" s="65">
        <f t="shared" si="0"/>
        <v>-970306554</v>
      </c>
      <c r="F16" s="63">
        <f>SUM('FS184:WC044'!F16)</f>
        <v>22338827758</v>
      </c>
      <c r="G16" s="64">
        <v>20964471324</v>
      </c>
      <c r="H16" s="65">
        <f t="shared" si="1"/>
        <v>-1374356434</v>
      </c>
      <c r="I16" s="65">
        <v>22345842516</v>
      </c>
      <c r="J16" s="30">
        <f t="shared" si="2"/>
        <v>-4.652826568343761</v>
      </c>
      <c r="K16" s="31">
        <f t="shared" si="3"/>
        <v>-6.152321191105537</v>
      </c>
      <c r="L16" s="84">
        <v>61037729675</v>
      </c>
      <c r="M16" s="85">
        <v>63525886565</v>
      </c>
      <c r="N16" s="32">
        <f t="shared" si="4"/>
        <v>-1.5896832322671084</v>
      </c>
      <c r="O16" s="31">
        <f t="shared" si="5"/>
        <v>-2.1634588800169703</v>
      </c>
      <c r="P16" s="6"/>
      <c r="Q16" s="33"/>
    </row>
    <row r="17" spans="1:17" ht="12.75">
      <c r="A17" s="3"/>
      <c r="B17" s="29" t="s">
        <v>23</v>
      </c>
      <c r="C17" s="63">
        <f>SUM('FS184:WC044'!C17)</f>
        <v>20347461222</v>
      </c>
      <c r="D17" s="64">
        <v>18859206257</v>
      </c>
      <c r="E17" s="65">
        <f t="shared" si="0"/>
        <v>-1488254965</v>
      </c>
      <c r="F17" s="63">
        <f>SUM('FS184:WC044'!F17)</f>
        <v>21193854558</v>
      </c>
      <c r="G17" s="64">
        <v>19511326501</v>
      </c>
      <c r="H17" s="65">
        <f t="shared" si="1"/>
        <v>-1682528057</v>
      </c>
      <c r="I17" s="65">
        <v>20164585743</v>
      </c>
      <c r="J17" s="42">
        <f t="shared" si="2"/>
        <v>-7.3142046998515715</v>
      </c>
      <c r="K17" s="31">
        <f t="shared" si="3"/>
        <v>-7.938754379933685</v>
      </c>
      <c r="L17" s="88">
        <v>61037729675</v>
      </c>
      <c r="M17" s="85">
        <v>63525886565</v>
      </c>
      <c r="N17" s="32">
        <f t="shared" si="4"/>
        <v>-2.438254130558797</v>
      </c>
      <c r="O17" s="31">
        <f t="shared" si="5"/>
        <v>-2.648570760643268</v>
      </c>
      <c r="P17" s="6"/>
      <c r="Q17" s="33"/>
    </row>
    <row r="18" spans="1:17" ht="16.5">
      <c r="A18" s="3"/>
      <c r="B18" s="34" t="s">
        <v>24</v>
      </c>
      <c r="C18" s="66">
        <f>SUM(C13:C17)</f>
        <v>61901589464</v>
      </c>
      <c r="D18" s="67">
        <v>61037729675</v>
      </c>
      <c r="E18" s="68">
        <f t="shared" si="0"/>
        <v>-863859789</v>
      </c>
      <c r="F18" s="66">
        <f>SUM(F13:F17)</f>
        <v>66406049822</v>
      </c>
      <c r="G18" s="67">
        <v>63525886565</v>
      </c>
      <c r="H18" s="68">
        <f t="shared" si="1"/>
        <v>-2880163257</v>
      </c>
      <c r="I18" s="68">
        <v>66717854626</v>
      </c>
      <c r="J18" s="43">
        <f t="shared" si="2"/>
        <v>-1.3955373302690288</v>
      </c>
      <c r="K18" s="36">
        <f t="shared" si="3"/>
        <v>-4.337200096557793</v>
      </c>
      <c r="L18" s="89">
        <v>61037729675</v>
      </c>
      <c r="M18" s="87">
        <v>63525886565</v>
      </c>
      <c r="N18" s="37">
        <f t="shared" si="4"/>
        <v>-1.4152882055077844</v>
      </c>
      <c r="O18" s="36">
        <f t="shared" si="5"/>
        <v>-4.53384189145161</v>
      </c>
      <c r="P18" s="6"/>
      <c r="Q18" s="38"/>
    </row>
    <row r="19" spans="1:17" ht="16.5">
      <c r="A19" s="44"/>
      <c r="B19" s="45" t="s">
        <v>25</v>
      </c>
      <c r="C19" s="72">
        <f>C11-C18</f>
        <v>-2203050879</v>
      </c>
      <c r="D19" s="73">
        <v>-1218393213</v>
      </c>
      <c r="E19" s="74">
        <f t="shared" si="0"/>
        <v>984657666</v>
      </c>
      <c r="F19" s="75">
        <f>F11-F18</f>
        <v>-2347567966</v>
      </c>
      <c r="G19" s="76">
        <v>-246866081</v>
      </c>
      <c r="H19" s="77">
        <f t="shared" si="1"/>
        <v>2100701885</v>
      </c>
      <c r="I19" s="77">
        <v>350702578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SUM('FS184:WC044'!C22)</f>
        <v>1149068694</v>
      </c>
      <c r="D22" s="64">
        <v>1121943103</v>
      </c>
      <c r="E22" s="65">
        <f t="shared" si="0"/>
        <v>-27125591</v>
      </c>
      <c r="F22" s="63">
        <f>SUM('FS184:WC044'!F22)</f>
        <v>697396879</v>
      </c>
      <c r="G22" s="64">
        <v>810388549</v>
      </c>
      <c r="H22" s="65">
        <f t="shared" si="1"/>
        <v>112991670</v>
      </c>
      <c r="I22" s="65">
        <v>866521674</v>
      </c>
      <c r="J22" s="30">
        <f t="shared" si="2"/>
        <v>-2.3606587788562625</v>
      </c>
      <c r="K22" s="31">
        <f t="shared" si="3"/>
        <v>16.20191793258656</v>
      </c>
      <c r="L22" s="84">
        <v>6989018567</v>
      </c>
      <c r="M22" s="85">
        <v>6615674335</v>
      </c>
      <c r="N22" s="32">
        <f t="shared" si="4"/>
        <v>-0.38811731203689614</v>
      </c>
      <c r="O22" s="31">
        <f t="shared" si="5"/>
        <v>1.7079388173964583</v>
      </c>
      <c r="P22" s="6"/>
      <c r="Q22" s="33"/>
    </row>
    <row r="23" spans="1:17" ht="12.75">
      <c r="A23" s="7"/>
      <c r="B23" s="29" t="s">
        <v>28</v>
      </c>
      <c r="C23" s="63">
        <f>SUM('FS184:WC044'!C23)</f>
        <v>1400608351</v>
      </c>
      <c r="D23" s="64">
        <v>1407247899</v>
      </c>
      <c r="E23" s="65">
        <f t="shared" si="0"/>
        <v>6639548</v>
      </c>
      <c r="F23" s="63">
        <f>SUM('FS184:WC044'!F23)</f>
        <v>1771557289</v>
      </c>
      <c r="G23" s="64">
        <v>1498809608</v>
      </c>
      <c r="H23" s="65">
        <f t="shared" si="1"/>
        <v>-272747681</v>
      </c>
      <c r="I23" s="65">
        <v>1710607015</v>
      </c>
      <c r="J23" s="30">
        <f t="shared" si="2"/>
        <v>0.4740474376908809</v>
      </c>
      <c r="K23" s="31">
        <f t="shared" si="3"/>
        <v>-15.395927791528507</v>
      </c>
      <c r="L23" s="84">
        <v>6989018567</v>
      </c>
      <c r="M23" s="85">
        <v>6615674335</v>
      </c>
      <c r="N23" s="32">
        <f t="shared" si="4"/>
        <v>0.0949997190070421</v>
      </c>
      <c r="O23" s="31">
        <f t="shared" si="5"/>
        <v>-4.122749506532353</v>
      </c>
      <c r="P23" s="6"/>
      <c r="Q23" s="33"/>
    </row>
    <row r="24" spans="1:17" ht="12.75">
      <c r="A24" s="7"/>
      <c r="B24" s="29" t="s">
        <v>29</v>
      </c>
      <c r="C24" s="63">
        <f>SUM('FS184:WC044'!C24)</f>
        <v>2447131516</v>
      </c>
      <c r="D24" s="64">
        <v>4459827565</v>
      </c>
      <c r="E24" s="65">
        <f t="shared" si="0"/>
        <v>2012696049</v>
      </c>
      <c r="F24" s="63">
        <f>SUM('FS184:WC044'!F24)</f>
        <v>2305660087</v>
      </c>
      <c r="G24" s="64">
        <v>4306476178</v>
      </c>
      <c r="H24" s="65">
        <f t="shared" si="1"/>
        <v>2000816091</v>
      </c>
      <c r="I24" s="65">
        <v>4633956170</v>
      </c>
      <c r="J24" s="30">
        <f t="shared" si="2"/>
        <v>82.24715491752099</v>
      </c>
      <c r="K24" s="31">
        <f t="shared" si="3"/>
        <v>86.7784502269523</v>
      </c>
      <c r="L24" s="84">
        <v>6989018567</v>
      </c>
      <c r="M24" s="85">
        <v>6615674335</v>
      </c>
      <c r="N24" s="32">
        <f t="shared" si="4"/>
        <v>28.797978281290206</v>
      </c>
      <c r="O24" s="31">
        <f t="shared" si="5"/>
        <v>30.243569886969052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6989018567</v>
      </c>
      <c r="M25" s="85">
        <v>6615674335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4996808561</v>
      </c>
      <c r="D26" s="67">
        <v>6989018567</v>
      </c>
      <c r="E26" s="68">
        <f t="shared" si="0"/>
        <v>1992210006</v>
      </c>
      <c r="F26" s="66">
        <f>SUM(F22:F25)</f>
        <v>4774614255</v>
      </c>
      <c r="G26" s="67">
        <v>6615674335</v>
      </c>
      <c r="H26" s="68">
        <f t="shared" si="1"/>
        <v>1841060080</v>
      </c>
      <c r="I26" s="68">
        <v>7211084859</v>
      </c>
      <c r="J26" s="43">
        <f t="shared" si="2"/>
        <v>39.869648430183275</v>
      </c>
      <c r="K26" s="36">
        <f t="shared" si="3"/>
        <v>38.55934703148077</v>
      </c>
      <c r="L26" s="89">
        <v>6989018567</v>
      </c>
      <c r="M26" s="87">
        <v>6615674335</v>
      </c>
      <c r="N26" s="37">
        <f t="shared" si="4"/>
        <v>28.504860688260354</v>
      </c>
      <c r="O26" s="36">
        <f t="shared" si="5"/>
        <v>27.828759197833158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SUM('FS184:WC044'!C28)</f>
        <v>1638295686</v>
      </c>
      <c r="D28" s="64">
        <v>1541981425</v>
      </c>
      <c r="E28" s="65">
        <f t="shared" si="0"/>
        <v>-96314261</v>
      </c>
      <c r="F28" s="63">
        <f>SUM('FS184:WC044'!F28)</f>
        <v>1730395299</v>
      </c>
      <c r="G28" s="64">
        <v>1651620469</v>
      </c>
      <c r="H28" s="65">
        <f t="shared" si="1"/>
        <v>-78774830</v>
      </c>
      <c r="I28" s="65">
        <v>2071633629</v>
      </c>
      <c r="J28" s="30">
        <f t="shared" si="2"/>
        <v>-5.878930270222295</v>
      </c>
      <c r="K28" s="31">
        <f t="shared" si="3"/>
        <v>-4.552418169739838</v>
      </c>
      <c r="L28" s="84">
        <v>7184403063</v>
      </c>
      <c r="M28" s="85">
        <v>6783885927</v>
      </c>
      <c r="N28" s="32">
        <f t="shared" si="4"/>
        <v>-1.340602137093655</v>
      </c>
      <c r="O28" s="31">
        <f t="shared" si="5"/>
        <v>-1.1612051093971762</v>
      </c>
      <c r="P28" s="6"/>
      <c r="Q28" s="33"/>
    </row>
    <row r="29" spans="1:17" ht="12.75">
      <c r="A29" s="7"/>
      <c r="B29" s="29" t="s">
        <v>33</v>
      </c>
      <c r="C29" s="63">
        <f>SUM('FS184:WC044'!C29)</f>
        <v>695458155</v>
      </c>
      <c r="D29" s="64">
        <v>809345788</v>
      </c>
      <c r="E29" s="65">
        <f t="shared" si="0"/>
        <v>113887633</v>
      </c>
      <c r="F29" s="63">
        <f>SUM('FS184:WC044'!F29)</f>
        <v>755662950</v>
      </c>
      <c r="G29" s="64">
        <v>995206462</v>
      </c>
      <c r="H29" s="65">
        <f t="shared" si="1"/>
        <v>239543512</v>
      </c>
      <c r="I29" s="65">
        <v>1087955193</v>
      </c>
      <c r="J29" s="30">
        <f t="shared" si="2"/>
        <v>16.375914522132536</v>
      </c>
      <c r="K29" s="31">
        <f t="shared" si="3"/>
        <v>31.699782555172252</v>
      </c>
      <c r="L29" s="84">
        <v>7184403063</v>
      </c>
      <c r="M29" s="85">
        <v>6783885927</v>
      </c>
      <c r="N29" s="32">
        <f t="shared" si="4"/>
        <v>1.5852066205267135</v>
      </c>
      <c r="O29" s="31">
        <f t="shared" si="5"/>
        <v>3.5310663324483698</v>
      </c>
      <c r="P29" s="6"/>
      <c r="Q29" s="33"/>
    </row>
    <row r="30" spans="1:17" ht="12.75">
      <c r="A30" s="7"/>
      <c r="B30" s="29" t="s">
        <v>34</v>
      </c>
      <c r="C30" s="63">
        <f>SUM('FS184:WC044'!C30)</f>
        <v>46026000</v>
      </c>
      <c r="D30" s="64">
        <v>137267156</v>
      </c>
      <c r="E30" s="65">
        <f t="shared" si="0"/>
        <v>91241156</v>
      </c>
      <c r="F30" s="63">
        <f>SUM('FS184:WC044'!F30)</f>
        <v>52836250</v>
      </c>
      <c r="G30" s="64">
        <v>207693800</v>
      </c>
      <c r="H30" s="65">
        <f t="shared" si="1"/>
        <v>154857550</v>
      </c>
      <c r="I30" s="65">
        <v>176045000</v>
      </c>
      <c r="J30" s="30">
        <f t="shared" si="2"/>
        <v>198.23829140051274</v>
      </c>
      <c r="K30" s="31">
        <f t="shared" si="3"/>
        <v>293.0895928458208</v>
      </c>
      <c r="L30" s="84">
        <v>7184403063</v>
      </c>
      <c r="M30" s="85">
        <v>6783885927</v>
      </c>
      <c r="N30" s="32">
        <f t="shared" si="4"/>
        <v>1.2699893811623135</v>
      </c>
      <c r="O30" s="31">
        <f t="shared" si="5"/>
        <v>2.282726326273617</v>
      </c>
      <c r="P30" s="6"/>
      <c r="Q30" s="33"/>
    </row>
    <row r="31" spans="1:17" ht="12.75">
      <c r="A31" s="7"/>
      <c r="B31" s="29" t="s">
        <v>35</v>
      </c>
      <c r="C31" s="63">
        <f>SUM('FS184:WC044'!C31)</f>
        <v>2059232352</v>
      </c>
      <c r="D31" s="64">
        <v>1781874637</v>
      </c>
      <c r="E31" s="65">
        <f t="shared" si="0"/>
        <v>-277357715</v>
      </c>
      <c r="F31" s="63">
        <f>SUM('FS184:WC044'!F31)</f>
        <v>2153256789</v>
      </c>
      <c r="G31" s="64">
        <v>1596905911</v>
      </c>
      <c r="H31" s="65">
        <f t="shared" si="1"/>
        <v>-556350878</v>
      </c>
      <c r="I31" s="65">
        <v>1597951253</v>
      </c>
      <c r="J31" s="30">
        <f t="shared" si="2"/>
        <v>-13.468985893244165</v>
      </c>
      <c r="K31" s="31">
        <f t="shared" si="3"/>
        <v>-25.837646528836743</v>
      </c>
      <c r="L31" s="84">
        <v>7184403063</v>
      </c>
      <c r="M31" s="85">
        <v>6783885927</v>
      </c>
      <c r="N31" s="32">
        <f t="shared" si="4"/>
        <v>-3.860553376082207</v>
      </c>
      <c r="O31" s="31">
        <f t="shared" si="5"/>
        <v>-8.201064758263586</v>
      </c>
      <c r="P31" s="6"/>
      <c r="Q31" s="33"/>
    </row>
    <row r="32" spans="1:17" ht="12.75">
      <c r="A32" s="7"/>
      <c r="B32" s="29" t="s">
        <v>36</v>
      </c>
      <c r="C32" s="63">
        <f>SUM('FS184:WC044'!C32)</f>
        <v>3616102389</v>
      </c>
      <c r="D32" s="64">
        <v>2913934057</v>
      </c>
      <c r="E32" s="65">
        <f t="shared" si="0"/>
        <v>-702168332</v>
      </c>
      <c r="F32" s="63">
        <f>SUM('FS184:WC044'!F32)</f>
        <v>3195123412</v>
      </c>
      <c r="G32" s="64">
        <v>2332459285</v>
      </c>
      <c r="H32" s="65">
        <f t="shared" si="1"/>
        <v>-862664127</v>
      </c>
      <c r="I32" s="65">
        <v>2455043988</v>
      </c>
      <c r="J32" s="30">
        <f t="shared" si="2"/>
        <v>-19.417822187113963</v>
      </c>
      <c r="K32" s="31">
        <f t="shared" si="3"/>
        <v>-26.999399264518924</v>
      </c>
      <c r="L32" s="84">
        <v>7184403063</v>
      </c>
      <c r="M32" s="85">
        <v>6783885927</v>
      </c>
      <c r="N32" s="32">
        <f t="shared" si="4"/>
        <v>-9.773509724366644</v>
      </c>
      <c r="O32" s="31">
        <f t="shared" si="5"/>
        <v>-12.716371358288614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8055114582</v>
      </c>
      <c r="D33" s="82">
        <v>7184403063</v>
      </c>
      <c r="E33" s="83">
        <f t="shared" si="0"/>
        <v>-870711519</v>
      </c>
      <c r="F33" s="81">
        <f>SUM(F28:F32)</f>
        <v>7887274700</v>
      </c>
      <c r="G33" s="82">
        <v>6783885927</v>
      </c>
      <c r="H33" s="83">
        <f t="shared" si="1"/>
        <v>-1103388773</v>
      </c>
      <c r="I33" s="83">
        <v>7388629063</v>
      </c>
      <c r="J33" s="58">
        <f t="shared" si="2"/>
        <v>-10.809424374244117</v>
      </c>
      <c r="K33" s="59">
        <f t="shared" si="3"/>
        <v>-13.98948071378825</v>
      </c>
      <c r="L33" s="96">
        <v>7184403063</v>
      </c>
      <c r="M33" s="97">
        <v>6783885927</v>
      </c>
      <c r="N33" s="60">
        <f t="shared" si="4"/>
        <v>-12.119469235853478</v>
      </c>
      <c r="O33" s="59">
        <f t="shared" si="5"/>
        <v>-16.26484856722739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634563622</v>
      </c>
      <c r="D8" s="64">
        <v>614397644</v>
      </c>
      <c r="E8" s="65">
        <f>($D8-$C8)</f>
        <v>-20165978</v>
      </c>
      <c r="F8" s="63">
        <v>668830058</v>
      </c>
      <c r="G8" s="64">
        <v>655626333</v>
      </c>
      <c r="H8" s="65">
        <f>($G8-$F8)</f>
        <v>-13203725</v>
      </c>
      <c r="I8" s="65">
        <v>687096395</v>
      </c>
      <c r="J8" s="30">
        <f>IF($C8=0,0,($E8/$C8)*100)</f>
        <v>-3.1779284694009773</v>
      </c>
      <c r="K8" s="31">
        <f>IF($F8=0,0,($H8/$F8)*100)</f>
        <v>-1.9741524535370087</v>
      </c>
      <c r="L8" s="84">
        <v>3428838014</v>
      </c>
      <c r="M8" s="85">
        <v>3610922340</v>
      </c>
      <c r="N8" s="32">
        <f>IF($L8=0,0,($E8/$L8)*100)</f>
        <v>-0.5881286289309088</v>
      </c>
      <c r="O8" s="31">
        <f>IF($M8=0,0,($H8/$M8)*100)</f>
        <v>-0.365660730327421</v>
      </c>
      <c r="P8" s="6"/>
      <c r="Q8" s="33"/>
    </row>
    <row r="9" spans="1:17" ht="12.75">
      <c r="A9" s="3"/>
      <c r="B9" s="29" t="s">
        <v>16</v>
      </c>
      <c r="C9" s="63">
        <v>1887047855</v>
      </c>
      <c r="D9" s="64">
        <v>1956485733</v>
      </c>
      <c r="E9" s="65">
        <f>($D9-$C9)</f>
        <v>69437878</v>
      </c>
      <c r="F9" s="63">
        <v>1988948437</v>
      </c>
      <c r="G9" s="64">
        <v>2045715611</v>
      </c>
      <c r="H9" s="65">
        <f>($G9-$F9)</f>
        <v>56767174</v>
      </c>
      <c r="I9" s="65">
        <v>2148189959</v>
      </c>
      <c r="J9" s="30">
        <f>IF($C9=0,0,($E9/$C9)*100)</f>
        <v>3.6797094369395307</v>
      </c>
      <c r="K9" s="31">
        <f>IF($F9=0,0,($H9/$F9)*100)</f>
        <v>2.8541299987456634</v>
      </c>
      <c r="L9" s="84">
        <v>3428838014</v>
      </c>
      <c r="M9" s="85">
        <v>3610922340</v>
      </c>
      <c r="N9" s="32">
        <f>IF($L9=0,0,($E9/$L9)*100)</f>
        <v>2.025113980785445</v>
      </c>
      <c r="O9" s="31">
        <f>IF($M9=0,0,($H9/$M9)*100)</f>
        <v>1.5720962306821586</v>
      </c>
      <c r="P9" s="6"/>
      <c r="Q9" s="33"/>
    </row>
    <row r="10" spans="1:17" ht="12.75">
      <c r="A10" s="3"/>
      <c r="B10" s="29" t="s">
        <v>17</v>
      </c>
      <c r="C10" s="63">
        <v>803619788</v>
      </c>
      <c r="D10" s="64">
        <v>857954637</v>
      </c>
      <c r="E10" s="65">
        <f aca="true" t="shared" si="0" ref="E10:E33">($D10-$C10)</f>
        <v>54334849</v>
      </c>
      <c r="F10" s="63">
        <v>872207572</v>
      </c>
      <c r="G10" s="64">
        <v>909580396</v>
      </c>
      <c r="H10" s="65">
        <f aca="true" t="shared" si="1" ref="H10:H33">($G10-$F10)</f>
        <v>37372824</v>
      </c>
      <c r="I10" s="65">
        <v>981711961</v>
      </c>
      <c r="J10" s="30">
        <f aca="true" t="shared" si="2" ref="J10:J33">IF($C10=0,0,($E10/$C10)*100)</f>
        <v>6.7612632007513485</v>
      </c>
      <c r="K10" s="31">
        <f aca="true" t="shared" si="3" ref="K10:K33">IF($F10=0,0,($H10/$F10)*100)</f>
        <v>4.284854339696102</v>
      </c>
      <c r="L10" s="84">
        <v>3428838014</v>
      </c>
      <c r="M10" s="85">
        <v>3610922340</v>
      </c>
      <c r="N10" s="32">
        <f aca="true" t="shared" si="4" ref="N10:N33">IF($L10=0,0,($E10/$L10)*100)</f>
        <v>1.584643216685943</v>
      </c>
      <c r="O10" s="31">
        <f aca="true" t="shared" si="5" ref="O10:O33">IF($M10=0,0,($H10/$M10)*100)</f>
        <v>1.0349938459213721</v>
      </c>
      <c r="P10" s="6"/>
      <c r="Q10" s="33"/>
    </row>
    <row r="11" spans="1:17" ht="16.5">
      <c r="A11" s="7"/>
      <c r="B11" s="34" t="s">
        <v>18</v>
      </c>
      <c r="C11" s="66">
        <f>SUM(C8:C10)</f>
        <v>3325231265</v>
      </c>
      <c r="D11" s="67">
        <v>3428838014</v>
      </c>
      <c r="E11" s="68">
        <f t="shared" si="0"/>
        <v>103606749</v>
      </c>
      <c r="F11" s="66">
        <f>SUM(F8:F10)</f>
        <v>3529986067</v>
      </c>
      <c r="G11" s="67">
        <v>3610922340</v>
      </c>
      <c r="H11" s="68">
        <f t="shared" si="1"/>
        <v>80936273</v>
      </c>
      <c r="I11" s="68">
        <v>3816998315</v>
      </c>
      <c r="J11" s="35">
        <f t="shared" si="2"/>
        <v>3.1157757383831166</v>
      </c>
      <c r="K11" s="36">
        <f t="shared" si="3"/>
        <v>2.2928213161131437</v>
      </c>
      <c r="L11" s="86">
        <v>3428838014</v>
      </c>
      <c r="M11" s="87">
        <v>3610922340</v>
      </c>
      <c r="N11" s="37">
        <f t="shared" si="4"/>
        <v>3.0216285685404793</v>
      </c>
      <c r="O11" s="36">
        <f t="shared" si="5"/>
        <v>2.2414293462761097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1002174503</v>
      </c>
      <c r="D13" s="64">
        <v>994369388</v>
      </c>
      <c r="E13" s="65">
        <f t="shared" si="0"/>
        <v>-7805115</v>
      </c>
      <c r="F13" s="63">
        <v>1056291913</v>
      </c>
      <c r="G13" s="64">
        <v>1032267586</v>
      </c>
      <c r="H13" s="65">
        <f t="shared" si="1"/>
        <v>-24024327</v>
      </c>
      <c r="I13" s="65">
        <v>1081816413</v>
      </c>
      <c r="J13" s="30">
        <f t="shared" si="2"/>
        <v>-0.778817958013845</v>
      </c>
      <c r="K13" s="31">
        <f t="shared" si="3"/>
        <v>-2.2744022466069946</v>
      </c>
      <c r="L13" s="84">
        <v>4504261810</v>
      </c>
      <c r="M13" s="85">
        <v>4704844184</v>
      </c>
      <c r="N13" s="32">
        <f t="shared" si="4"/>
        <v>-0.17328288916669343</v>
      </c>
      <c r="O13" s="31">
        <f t="shared" si="5"/>
        <v>-0.5106295992054474</v>
      </c>
      <c r="P13" s="6"/>
      <c r="Q13" s="33"/>
    </row>
    <row r="14" spans="1:17" ht="12.75">
      <c r="A14" s="3"/>
      <c r="B14" s="29" t="s">
        <v>21</v>
      </c>
      <c r="C14" s="63">
        <v>506877414</v>
      </c>
      <c r="D14" s="64">
        <v>833069253</v>
      </c>
      <c r="E14" s="65">
        <f t="shared" si="0"/>
        <v>326191839</v>
      </c>
      <c r="F14" s="63">
        <v>534248793</v>
      </c>
      <c r="G14" s="64">
        <v>873031424</v>
      </c>
      <c r="H14" s="65">
        <f t="shared" si="1"/>
        <v>338782631</v>
      </c>
      <c r="I14" s="65">
        <v>914936932</v>
      </c>
      <c r="J14" s="30">
        <f t="shared" si="2"/>
        <v>64.35320059457216</v>
      </c>
      <c r="K14" s="31">
        <f t="shared" si="3"/>
        <v>63.41289590896652</v>
      </c>
      <c r="L14" s="84">
        <v>4504261810</v>
      </c>
      <c r="M14" s="85">
        <v>4704844184</v>
      </c>
      <c r="N14" s="32">
        <f t="shared" si="4"/>
        <v>7.241849003444141</v>
      </c>
      <c r="O14" s="31">
        <f t="shared" si="5"/>
        <v>7.200719465952031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4504261810</v>
      </c>
      <c r="M15" s="85">
        <v>4704844184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1218567841</v>
      </c>
      <c r="D16" s="64">
        <v>1277605039</v>
      </c>
      <c r="E16" s="65">
        <f t="shared" si="0"/>
        <v>59037198</v>
      </c>
      <c r="F16" s="63">
        <v>1284370505</v>
      </c>
      <c r="G16" s="64">
        <v>1343234081</v>
      </c>
      <c r="H16" s="65">
        <f t="shared" si="1"/>
        <v>58863576</v>
      </c>
      <c r="I16" s="65">
        <v>1403629316</v>
      </c>
      <c r="J16" s="30">
        <f t="shared" si="2"/>
        <v>4.844801907093821</v>
      </c>
      <c r="K16" s="31">
        <f t="shared" si="3"/>
        <v>4.5830681856089495</v>
      </c>
      <c r="L16" s="84">
        <v>4504261810</v>
      </c>
      <c r="M16" s="85">
        <v>4704844184</v>
      </c>
      <c r="N16" s="32">
        <f t="shared" si="4"/>
        <v>1.3106964135372938</v>
      </c>
      <c r="O16" s="31">
        <f t="shared" si="5"/>
        <v>1.2511270022539815</v>
      </c>
      <c r="P16" s="6"/>
      <c r="Q16" s="33"/>
    </row>
    <row r="17" spans="1:17" ht="12.75">
      <c r="A17" s="3"/>
      <c r="B17" s="29" t="s">
        <v>23</v>
      </c>
      <c r="C17" s="63">
        <v>1328881757</v>
      </c>
      <c r="D17" s="64">
        <v>1399218130</v>
      </c>
      <c r="E17" s="65">
        <f t="shared" si="0"/>
        <v>70336373</v>
      </c>
      <c r="F17" s="63">
        <v>1400641382</v>
      </c>
      <c r="G17" s="64">
        <v>1456311093</v>
      </c>
      <c r="H17" s="65">
        <f t="shared" si="1"/>
        <v>55669711</v>
      </c>
      <c r="I17" s="65">
        <v>1521656029</v>
      </c>
      <c r="J17" s="42">
        <f t="shared" si="2"/>
        <v>5.292899283890161</v>
      </c>
      <c r="K17" s="31">
        <f t="shared" si="3"/>
        <v>3.9745870510057513</v>
      </c>
      <c r="L17" s="88">
        <v>4504261810</v>
      </c>
      <c r="M17" s="85">
        <v>4704844184</v>
      </c>
      <c r="N17" s="32">
        <f t="shared" si="4"/>
        <v>1.561551614158947</v>
      </c>
      <c r="O17" s="31">
        <f t="shared" si="5"/>
        <v>1.1832423949196613</v>
      </c>
      <c r="P17" s="6"/>
      <c r="Q17" s="33"/>
    </row>
    <row r="18" spans="1:17" ht="16.5">
      <c r="A18" s="3"/>
      <c r="B18" s="34" t="s">
        <v>24</v>
      </c>
      <c r="C18" s="66">
        <f>SUM(C13:C17)</f>
        <v>4056501515</v>
      </c>
      <c r="D18" s="67">
        <v>4504261810</v>
      </c>
      <c r="E18" s="68">
        <f t="shared" si="0"/>
        <v>447760295</v>
      </c>
      <c r="F18" s="66">
        <f>SUM(F13:F17)</f>
        <v>4275552593</v>
      </c>
      <c r="G18" s="67">
        <v>4704844184</v>
      </c>
      <c r="H18" s="68">
        <f t="shared" si="1"/>
        <v>429291591</v>
      </c>
      <c r="I18" s="68">
        <v>4922038690</v>
      </c>
      <c r="J18" s="43">
        <f t="shared" si="2"/>
        <v>11.038090170662738</v>
      </c>
      <c r="K18" s="36">
        <f t="shared" si="3"/>
        <v>10.040610696798415</v>
      </c>
      <c r="L18" s="89">
        <v>4504261810</v>
      </c>
      <c r="M18" s="87">
        <v>4704844184</v>
      </c>
      <c r="N18" s="37">
        <f t="shared" si="4"/>
        <v>9.940814141973688</v>
      </c>
      <c r="O18" s="36">
        <f t="shared" si="5"/>
        <v>9.124459263920228</v>
      </c>
      <c r="P18" s="6"/>
      <c r="Q18" s="38"/>
    </row>
    <row r="19" spans="1:17" ht="16.5">
      <c r="A19" s="44"/>
      <c r="B19" s="45" t="s">
        <v>25</v>
      </c>
      <c r="C19" s="72">
        <f>C11-C18</f>
        <v>-731270250</v>
      </c>
      <c r="D19" s="73">
        <v>-1075423796</v>
      </c>
      <c r="E19" s="74">
        <f t="shared" si="0"/>
        <v>-344153546</v>
      </c>
      <c r="F19" s="75">
        <f>F11-F18</f>
        <v>-745566526</v>
      </c>
      <c r="G19" s="76">
        <v>-1093921844</v>
      </c>
      <c r="H19" s="77">
        <f t="shared" si="1"/>
        <v>-348355318</v>
      </c>
      <c r="I19" s="77">
        <v>-1105040375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245770682</v>
      </c>
      <c r="M22" s="85">
        <v>245953700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44610000</v>
      </c>
      <c r="E23" s="65">
        <f t="shared" si="0"/>
        <v>44610000</v>
      </c>
      <c r="F23" s="63">
        <v>0</v>
      </c>
      <c r="G23" s="64">
        <v>43000000</v>
      </c>
      <c r="H23" s="65">
        <f t="shared" si="1"/>
        <v>43000000</v>
      </c>
      <c r="I23" s="65">
        <v>43000000</v>
      </c>
      <c r="J23" s="30">
        <f t="shared" si="2"/>
        <v>0</v>
      </c>
      <c r="K23" s="31">
        <f t="shared" si="3"/>
        <v>0</v>
      </c>
      <c r="L23" s="84">
        <v>245770682</v>
      </c>
      <c r="M23" s="85">
        <v>245953700</v>
      </c>
      <c r="N23" s="32">
        <f t="shared" si="4"/>
        <v>18.151066529570848</v>
      </c>
      <c r="O23" s="31">
        <f t="shared" si="5"/>
        <v>17.48296528980861</v>
      </c>
      <c r="P23" s="6"/>
      <c r="Q23" s="33"/>
    </row>
    <row r="24" spans="1:17" ht="12.75">
      <c r="A24" s="7"/>
      <c r="B24" s="29" t="s">
        <v>29</v>
      </c>
      <c r="C24" s="63">
        <v>199415000</v>
      </c>
      <c r="D24" s="64">
        <v>201160682</v>
      </c>
      <c r="E24" s="65">
        <f t="shared" si="0"/>
        <v>1745682</v>
      </c>
      <c r="F24" s="63">
        <v>215053100</v>
      </c>
      <c r="G24" s="64">
        <v>202953700</v>
      </c>
      <c r="H24" s="65">
        <f t="shared" si="1"/>
        <v>-12099400</v>
      </c>
      <c r="I24" s="65">
        <v>209471555</v>
      </c>
      <c r="J24" s="30">
        <f t="shared" si="2"/>
        <v>0.8754015495323823</v>
      </c>
      <c r="K24" s="31">
        <f t="shared" si="3"/>
        <v>-5.626238356945331</v>
      </c>
      <c r="L24" s="84">
        <v>245770682</v>
      </c>
      <c r="M24" s="85">
        <v>245953700</v>
      </c>
      <c r="N24" s="32">
        <f t="shared" si="4"/>
        <v>0.7102889513892467</v>
      </c>
      <c r="O24" s="31">
        <f t="shared" si="5"/>
        <v>-4.919381168081635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245770682</v>
      </c>
      <c r="M25" s="85">
        <v>245953700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199415000</v>
      </c>
      <c r="D26" s="67">
        <v>245770682</v>
      </c>
      <c r="E26" s="68">
        <f t="shared" si="0"/>
        <v>46355682</v>
      </c>
      <c r="F26" s="66">
        <f>SUM(F22:F24)</f>
        <v>215053100</v>
      </c>
      <c r="G26" s="67">
        <v>245953700</v>
      </c>
      <c r="H26" s="68">
        <f t="shared" si="1"/>
        <v>30900600</v>
      </c>
      <c r="I26" s="68">
        <v>252471555</v>
      </c>
      <c r="J26" s="43">
        <f t="shared" si="2"/>
        <v>23.24583506757265</v>
      </c>
      <c r="K26" s="36">
        <f t="shared" si="3"/>
        <v>14.368823327819966</v>
      </c>
      <c r="L26" s="89">
        <v>245770682</v>
      </c>
      <c r="M26" s="87">
        <v>245953700</v>
      </c>
      <c r="N26" s="37">
        <f t="shared" si="4"/>
        <v>18.861355480960093</v>
      </c>
      <c r="O26" s="36">
        <f t="shared" si="5"/>
        <v>12.563584121726976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113671000</v>
      </c>
      <c r="D28" s="64">
        <v>55720982</v>
      </c>
      <c r="E28" s="65">
        <f t="shared" si="0"/>
        <v>-57950018</v>
      </c>
      <c r="F28" s="63">
        <v>118113000</v>
      </c>
      <c r="G28" s="64">
        <v>66250000</v>
      </c>
      <c r="H28" s="65">
        <f t="shared" si="1"/>
        <v>-51863000</v>
      </c>
      <c r="I28" s="65">
        <v>75180000</v>
      </c>
      <c r="J28" s="30">
        <f t="shared" si="2"/>
        <v>-50.98047699061327</v>
      </c>
      <c r="K28" s="31">
        <f t="shared" si="3"/>
        <v>-43.909645847620496</v>
      </c>
      <c r="L28" s="84">
        <v>245770682</v>
      </c>
      <c r="M28" s="85">
        <v>245953700</v>
      </c>
      <c r="N28" s="32">
        <f t="shared" si="4"/>
        <v>-23.578897828016768</v>
      </c>
      <c r="O28" s="31">
        <f t="shared" si="5"/>
        <v>-21.08648904244986</v>
      </c>
      <c r="P28" s="6"/>
      <c r="Q28" s="33"/>
    </row>
    <row r="29" spans="1:17" ht="12.75">
      <c r="A29" s="7"/>
      <c r="B29" s="29" t="s">
        <v>33</v>
      </c>
      <c r="C29" s="63">
        <v>43401000</v>
      </c>
      <c r="D29" s="64">
        <v>44001000</v>
      </c>
      <c r="E29" s="65">
        <f t="shared" si="0"/>
        <v>600000</v>
      </c>
      <c r="F29" s="63">
        <v>70500000</v>
      </c>
      <c r="G29" s="64">
        <v>50000000</v>
      </c>
      <c r="H29" s="65">
        <f t="shared" si="1"/>
        <v>-20500000</v>
      </c>
      <c r="I29" s="65">
        <v>54000000</v>
      </c>
      <c r="J29" s="30">
        <f t="shared" si="2"/>
        <v>1.3824566254233772</v>
      </c>
      <c r="K29" s="31">
        <f t="shared" si="3"/>
        <v>-29.078014184397162</v>
      </c>
      <c r="L29" s="84">
        <v>245770682</v>
      </c>
      <c r="M29" s="85">
        <v>245953700</v>
      </c>
      <c r="N29" s="32">
        <f t="shared" si="4"/>
        <v>0.24413001384762403</v>
      </c>
      <c r="O29" s="31">
        <f t="shared" si="5"/>
        <v>-8.33490205676922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245770682</v>
      </c>
      <c r="M30" s="85">
        <v>245953700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25200000</v>
      </c>
      <c r="D31" s="64">
        <v>26000000</v>
      </c>
      <c r="E31" s="65">
        <f t="shared" si="0"/>
        <v>800000</v>
      </c>
      <c r="F31" s="63">
        <v>35500000</v>
      </c>
      <c r="G31" s="64">
        <v>15000000</v>
      </c>
      <c r="H31" s="65">
        <f t="shared" si="1"/>
        <v>-20500000</v>
      </c>
      <c r="I31" s="65">
        <v>14000000</v>
      </c>
      <c r="J31" s="30">
        <f t="shared" si="2"/>
        <v>3.1746031746031744</v>
      </c>
      <c r="K31" s="31">
        <f t="shared" si="3"/>
        <v>-57.74647887323944</v>
      </c>
      <c r="L31" s="84">
        <v>245770682</v>
      </c>
      <c r="M31" s="85">
        <v>245953700</v>
      </c>
      <c r="N31" s="32">
        <f t="shared" si="4"/>
        <v>0.3255066851301654</v>
      </c>
      <c r="O31" s="31">
        <f t="shared" si="5"/>
        <v>-8.33490205676922</v>
      </c>
      <c r="P31" s="6"/>
      <c r="Q31" s="33"/>
    </row>
    <row r="32" spans="1:17" ht="12.75">
      <c r="A32" s="7"/>
      <c r="B32" s="29" t="s">
        <v>36</v>
      </c>
      <c r="C32" s="63">
        <v>76698250</v>
      </c>
      <c r="D32" s="64">
        <v>120048700</v>
      </c>
      <c r="E32" s="65">
        <f t="shared" si="0"/>
        <v>43350450</v>
      </c>
      <c r="F32" s="63">
        <v>68640100</v>
      </c>
      <c r="G32" s="64">
        <v>114703700</v>
      </c>
      <c r="H32" s="65">
        <f t="shared" si="1"/>
        <v>46063600</v>
      </c>
      <c r="I32" s="65">
        <v>109291555</v>
      </c>
      <c r="J32" s="30">
        <f t="shared" si="2"/>
        <v>56.52078111299802</v>
      </c>
      <c r="K32" s="31">
        <f t="shared" si="3"/>
        <v>67.108876589632</v>
      </c>
      <c r="L32" s="84">
        <v>245770682</v>
      </c>
      <c r="M32" s="85">
        <v>245953700</v>
      </c>
      <c r="N32" s="32">
        <f t="shared" si="4"/>
        <v>17.638576598001222</v>
      </c>
      <c r="O32" s="31">
        <f t="shared" si="5"/>
        <v>18.728565579619254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258970250</v>
      </c>
      <c r="D33" s="82">
        <v>245770682</v>
      </c>
      <c r="E33" s="83">
        <f t="shared" si="0"/>
        <v>-13199568</v>
      </c>
      <c r="F33" s="81">
        <f>SUM(F28:F32)</f>
        <v>292753100</v>
      </c>
      <c r="G33" s="82">
        <v>245953700</v>
      </c>
      <c r="H33" s="83">
        <f t="shared" si="1"/>
        <v>-46799400</v>
      </c>
      <c r="I33" s="83">
        <v>252471555</v>
      </c>
      <c r="J33" s="58">
        <f t="shared" si="2"/>
        <v>-5.096943760914622</v>
      </c>
      <c r="K33" s="59">
        <f t="shared" si="3"/>
        <v>-15.985962232338444</v>
      </c>
      <c r="L33" s="96">
        <v>245770682</v>
      </c>
      <c r="M33" s="97">
        <v>245953700</v>
      </c>
      <c r="N33" s="60">
        <f t="shared" si="4"/>
        <v>-5.3706845310377584</v>
      </c>
      <c r="O33" s="59">
        <f t="shared" si="5"/>
        <v>-19.02772757636905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412384298</v>
      </c>
      <c r="D8" s="64">
        <v>418502119</v>
      </c>
      <c r="E8" s="65">
        <f>($D8-$C8)</f>
        <v>6117821</v>
      </c>
      <c r="F8" s="63">
        <v>425805056</v>
      </c>
      <c r="G8" s="64">
        <v>440264377</v>
      </c>
      <c r="H8" s="65">
        <f>($G8-$F8)</f>
        <v>14459321</v>
      </c>
      <c r="I8" s="65">
        <v>466680287</v>
      </c>
      <c r="J8" s="30">
        <f>IF($C8=0,0,($E8/$C8)*100)</f>
        <v>1.4835242344750965</v>
      </c>
      <c r="K8" s="31">
        <f>IF($F8=0,0,($H8/$F8)*100)</f>
        <v>3.3957607586510195</v>
      </c>
      <c r="L8" s="84">
        <v>1776708365</v>
      </c>
      <c r="M8" s="85">
        <v>1884532780</v>
      </c>
      <c r="N8" s="32">
        <f>IF($L8=0,0,($E8/$L8)*100)</f>
        <v>0.3443345638776232</v>
      </c>
      <c r="O8" s="31">
        <f>IF($M8=0,0,($H8/$M8)*100)</f>
        <v>0.7672629074671761</v>
      </c>
      <c r="P8" s="6"/>
      <c r="Q8" s="33"/>
    </row>
    <row r="9" spans="1:17" ht="12.75">
      <c r="A9" s="3"/>
      <c r="B9" s="29" t="s">
        <v>16</v>
      </c>
      <c r="C9" s="63">
        <v>1007130413</v>
      </c>
      <c r="D9" s="64">
        <v>981190278</v>
      </c>
      <c r="E9" s="65">
        <f>($D9-$C9)</f>
        <v>-25940135</v>
      </c>
      <c r="F9" s="63">
        <v>1106320522</v>
      </c>
      <c r="G9" s="64">
        <v>1038067876</v>
      </c>
      <c r="H9" s="65">
        <f>($G9-$F9)</f>
        <v>-68252646</v>
      </c>
      <c r="I9" s="65">
        <v>1104086587</v>
      </c>
      <c r="J9" s="30">
        <f>IF($C9=0,0,($E9/$C9)*100)</f>
        <v>-2.5756480655499776</v>
      </c>
      <c r="K9" s="31">
        <f>IF($F9=0,0,($H9/$F9)*100)</f>
        <v>-6.16933742462024</v>
      </c>
      <c r="L9" s="84">
        <v>1776708365</v>
      </c>
      <c r="M9" s="85">
        <v>1884532780</v>
      </c>
      <c r="N9" s="32">
        <f>IF($L9=0,0,($E9/$L9)*100)</f>
        <v>-1.4600108555238327</v>
      </c>
      <c r="O9" s="31">
        <f>IF($M9=0,0,($H9/$M9)*100)</f>
        <v>-3.62172771544998</v>
      </c>
      <c r="P9" s="6"/>
      <c r="Q9" s="33"/>
    </row>
    <row r="10" spans="1:17" ht="12.75">
      <c r="A10" s="3"/>
      <c r="B10" s="29" t="s">
        <v>17</v>
      </c>
      <c r="C10" s="63">
        <v>374128970</v>
      </c>
      <c r="D10" s="64">
        <v>377015968</v>
      </c>
      <c r="E10" s="65">
        <f aca="true" t="shared" si="0" ref="E10:E33">($D10-$C10)</f>
        <v>2886998</v>
      </c>
      <c r="F10" s="63">
        <v>407062707</v>
      </c>
      <c r="G10" s="64">
        <v>406200527</v>
      </c>
      <c r="H10" s="65">
        <f aca="true" t="shared" si="1" ref="H10:H33">($G10-$F10)</f>
        <v>-862180</v>
      </c>
      <c r="I10" s="65">
        <v>444547061</v>
      </c>
      <c r="J10" s="30">
        <f aca="true" t="shared" si="2" ref="J10:J33">IF($C10=0,0,($E10/$C10)*100)</f>
        <v>0.7716585005432752</v>
      </c>
      <c r="K10" s="31">
        <f aca="true" t="shared" si="3" ref="K10:K33">IF($F10=0,0,($H10/$F10)*100)</f>
        <v>-0.21180520474453585</v>
      </c>
      <c r="L10" s="84">
        <v>1776708365</v>
      </c>
      <c r="M10" s="85">
        <v>1884532780</v>
      </c>
      <c r="N10" s="32">
        <f aca="true" t="shared" si="4" ref="N10:N33">IF($L10=0,0,($E10/$L10)*100)</f>
        <v>0.16249138332840574</v>
      </c>
      <c r="O10" s="31">
        <f aca="true" t="shared" si="5" ref="O10:O33">IF($M10=0,0,($H10/$M10)*100)</f>
        <v>-0.04575033181433968</v>
      </c>
      <c r="P10" s="6"/>
      <c r="Q10" s="33"/>
    </row>
    <row r="11" spans="1:17" ht="16.5">
      <c r="A11" s="7"/>
      <c r="B11" s="34" t="s">
        <v>18</v>
      </c>
      <c r="C11" s="66">
        <f>SUM(C8:C10)</f>
        <v>1793643681</v>
      </c>
      <c r="D11" s="67">
        <v>1776708365</v>
      </c>
      <c r="E11" s="68">
        <f t="shared" si="0"/>
        <v>-16935316</v>
      </c>
      <c r="F11" s="66">
        <f>SUM(F8:F10)</f>
        <v>1939188285</v>
      </c>
      <c r="G11" s="67">
        <v>1884532780</v>
      </c>
      <c r="H11" s="68">
        <f t="shared" si="1"/>
        <v>-54655505</v>
      </c>
      <c r="I11" s="68">
        <v>2015313935</v>
      </c>
      <c r="J11" s="35">
        <f t="shared" si="2"/>
        <v>-0.9441850786416035</v>
      </c>
      <c r="K11" s="36">
        <f t="shared" si="3"/>
        <v>-2.8184733490177827</v>
      </c>
      <c r="L11" s="86">
        <v>1776708365</v>
      </c>
      <c r="M11" s="87">
        <v>1884532780</v>
      </c>
      <c r="N11" s="37">
        <f t="shared" si="4"/>
        <v>-0.9531849083178038</v>
      </c>
      <c r="O11" s="36">
        <f t="shared" si="5"/>
        <v>-2.900215139797144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636098032</v>
      </c>
      <c r="D13" s="64">
        <v>633575981</v>
      </c>
      <c r="E13" s="65">
        <f t="shared" si="0"/>
        <v>-2522051</v>
      </c>
      <c r="F13" s="63">
        <v>678395638</v>
      </c>
      <c r="G13" s="64">
        <v>678956402</v>
      </c>
      <c r="H13" s="65">
        <f t="shared" si="1"/>
        <v>560764</v>
      </c>
      <c r="I13" s="65">
        <v>726228412</v>
      </c>
      <c r="J13" s="30">
        <f t="shared" si="2"/>
        <v>-0.39648778539217366</v>
      </c>
      <c r="K13" s="31">
        <f t="shared" si="3"/>
        <v>0.08266031922805495</v>
      </c>
      <c r="L13" s="84">
        <v>1906279217</v>
      </c>
      <c r="M13" s="85">
        <v>2001703508</v>
      </c>
      <c r="N13" s="32">
        <f t="shared" si="4"/>
        <v>-0.13230228696345275</v>
      </c>
      <c r="O13" s="31">
        <f t="shared" si="5"/>
        <v>0.02801433867497623</v>
      </c>
      <c r="P13" s="6"/>
      <c r="Q13" s="33"/>
    </row>
    <row r="14" spans="1:17" ht="12.75">
      <c r="A14" s="3"/>
      <c r="B14" s="29" t="s">
        <v>21</v>
      </c>
      <c r="C14" s="63">
        <v>22177206</v>
      </c>
      <c r="D14" s="64">
        <v>22177206</v>
      </c>
      <c r="E14" s="65">
        <f t="shared" si="0"/>
        <v>0</v>
      </c>
      <c r="F14" s="63">
        <v>23396953</v>
      </c>
      <c r="G14" s="64">
        <v>23396953</v>
      </c>
      <c r="H14" s="65">
        <f t="shared" si="1"/>
        <v>0</v>
      </c>
      <c r="I14" s="65">
        <v>24520012</v>
      </c>
      <c r="J14" s="30">
        <f t="shared" si="2"/>
        <v>0</v>
      </c>
      <c r="K14" s="31">
        <f t="shared" si="3"/>
        <v>0</v>
      </c>
      <c r="L14" s="84">
        <v>1906279217</v>
      </c>
      <c r="M14" s="85">
        <v>2001703508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1906279217</v>
      </c>
      <c r="M15" s="85">
        <v>2001703508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591735375</v>
      </c>
      <c r="D16" s="64">
        <v>552890589</v>
      </c>
      <c r="E16" s="65">
        <f t="shared" si="0"/>
        <v>-38844786</v>
      </c>
      <c r="F16" s="63">
        <v>667565378</v>
      </c>
      <c r="G16" s="64">
        <v>588243820</v>
      </c>
      <c r="H16" s="65">
        <f t="shared" si="1"/>
        <v>-79321558</v>
      </c>
      <c r="I16" s="65">
        <v>619479525</v>
      </c>
      <c r="J16" s="30">
        <f t="shared" si="2"/>
        <v>-6.564553623315152</v>
      </c>
      <c r="K16" s="31">
        <f t="shared" si="3"/>
        <v>-11.88221567715874</v>
      </c>
      <c r="L16" s="84">
        <v>1906279217</v>
      </c>
      <c r="M16" s="85">
        <v>2001703508</v>
      </c>
      <c r="N16" s="32">
        <f t="shared" si="4"/>
        <v>-2.0377280334164185</v>
      </c>
      <c r="O16" s="31">
        <f t="shared" si="5"/>
        <v>-3.962702652165208</v>
      </c>
      <c r="P16" s="6"/>
      <c r="Q16" s="33"/>
    </row>
    <row r="17" spans="1:17" ht="12.75">
      <c r="A17" s="3"/>
      <c r="B17" s="29" t="s">
        <v>23</v>
      </c>
      <c r="C17" s="63">
        <v>615720111</v>
      </c>
      <c r="D17" s="64">
        <v>697635441</v>
      </c>
      <c r="E17" s="65">
        <f t="shared" si="0"/>
        <v>81915330</v>
      </c>
      <c r="F17" s="63">
        <v>641627428</v>
      </c>
      <c r="G17" s="64">
        <v>711106333</v>
      </c>
      <c r="H17" s="65">
        <f t="shared" si="1"/>
        <v>69478905</v>
      </c>
      <c r="I17" s="65">
        <v>746584071</v>
      </c>
      <c r="J17" s="42">
        <f t="shared" si="2"/>
        <v>13.303988051804922</v>
      </c>
      <c r="K17" s="31">
        <f t="shared" si="3"/>
        <v>10.828543476791644</v>
      </c>
      <c r="L17" s="88">
        <v>1906279217</v>
      </c>
      <c r="M17" s="85">
        <v>2001703508</v>
      </c>
      <c r="N17" s="32">
        <f t="shared" si="4"/>
        <v>4.297131777416844</v>
      </c>
      <c r="O17" s="31">
        <f t="shared" si="5"/>
        <v>3.470988821387428</v>
      </c>
      <c r="P17" s="6"/>
      <c r="Q17" s="33"/>
    </row>
    <row r="18" spans="1:17" ht="16.5">
      <c r="A18" s="3"/>
      <c r="B18" s="34" t="s">
        <v>24</v>
      </c>
      <c r="C18" s="66">
        <f>SUM(C13:C17)</f>
        <v>1865730724</v>
      </c>
      <c r="D18" s="67">
        <v>1906279217</v>
      </c>
      <c r="E18" s="68">
        <f t="shared" si="0"/>
        <v>40548493</v>
      </c>
      <c r="F18" s="66">
        <f>SUM(F13:F17)</f>
        <v>2010985397</v>
      </c>
      <c r="G18" s="67">
        <v>2001703508</v>
      </c>
      <c r="H18" s="68">
        <f t="shared" si="1"/>
        <v>-9281889</v>
      </c>
      <c r="I18" s="68">
        <v>2116812020</v>
      </c>
      <c r="J18" s="43">
        <f t="shared" si="2"/>
        <v>2.1733303996338114</v>
      </c>
      <c r="K18" s="36">
        <f t="shared" si="3"/>
        <v>-0.46155924423154826</v>
      </c>
      <c r="L18" s="89">
        <v>1906279217</v>
      </c>
      <c r="M18" s="87">
        <v>2001703508</v>
      </c>
      <c r="N18" s="37">
        <f t="shared" si="4"/>
        <v>2.127101457036973</v>
      </c>
      <c r="O18" s="36">
        <f t="shared" si="5"/>
        <v>-0.4636994921028034</v>
      </c>
      <c r="P18" s="6"/>
      <c r="Q18" s="38"/>
    </row>
    <row r="19" spans="1:17" ht="16.5">
      <c r="A19" s="44"/>
      <c r="B19" s="45" t="s">
        <v>25</v>
      </c>
      <c r="C19" s="72">
        <f>C11-C18</f>
        <v>-72087043</v>
      </c>
      <c r="D19" s="73">
        <v>-129570852</v>
      </c>
      <c r="E19" s="74">
        <f t="shared" si="0"/>
        <v>-57483809</v>
      </c>
      <c r="F19" s="75">
        <f>F11-F18</f>
        <v>-71797112</v>
      </c>
      <c r="G19" s="76">
        <v>-117170728</v>
      </c>
      <c r="H19" s="77">
        <f t="shared" si="1"/>
        <v>-45373616</v>
      </c>
      <c r="I19" s="77">
        <v>-101498085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17610000</v>
      </c>
      <c r="D22" s="64">
        <v>287800000</v>
      </c>
      <c r="E22" s="65">
        <f t="shared" si="0"/>
        <v>270190000</v>
      </c>
      <c r="F22" s="63">
        <v>21500004</v>
      </c>
      <c r="G22" s="64">
        <v>340000000</v>
      </c>
      <c r="H22" s="65">
        <f t="shared" si="1"/>
        <v>318499996</v>
      </c>
      <c r="I22" s="65">
        <v>300000000</v>
      </c>
      <c r="J22" s="30">
        <f t="shared" si="2"/>
        <v>1534.2986939239067</v>
      </c>
      <c r="K22" s="31">
        <f t="shared" si="3"/>
        <v>1481.395054624176</v>
      </c>
      <c r="L22" s="84">
        <v>682404230</v>
      </c>
      <c r="M22" s="85">
        <v>701991528</v>
      </c>
      <c r="N22" s="32">
        <f t="shared" si="4"/>
        <v>39.593834287926384</v>
      </c>
      <c r="O22" s="31">
        <f t="shared" si="5"/>
        <v>45.37091735386299</v>
      </c>
      <c r="P22" s="6"/>
      <c r="Q22" s="33"/>
    </row>
    <row r="23" spans="1:17" ht="12.75">
      <c r="A23" s="7"/>
      <c r="B23" s="29" t="s">
        <v>28</v>
      </c>
      <c r="C23" s="63">
        <v>11426829</v>
      </c>
      <c r="D23" s="64">
        <v>272384730</v>
      </c>
      <c r="E23" s="65">
        <f t="shared" si="0"/>
        <v>260957901</v>
      </c>
      <c r="F23" s="63">
        <v>12023724</v>
      </c>
      <c r="G23" s="64">
        <v>263243728</v>
      </c>
      <c r="H23" s="65">
        <f t="shared" si="1"/>
        <v>251220004</v>
      </c>
      <c r="I23" s="65">
        <v>280284815</v>
      </c>
      <c r="J23" s="30">
        <f t="shared" si="2"/>
        <v>2283.72981690721</v>
      </c>
      <c r="K23" s="31">
        <f t="shared" si="3"/>
        <v>2089.36935012813</v>
      </c>
      <c r="L23" s="84">
        <v>682404230</v>
      </c>
      <c r="M23" s="85">
        <v>701991528</v>
      </c>
      <c r="N23" s="32">
        <f t="shared" si="4"/>
        <v>38.240955950698016</v>
      </c>
      <c r="O23" s="31">
        <f t="shared" si="5"/>
        <v>35.78675724417005</v>
      </c>
      <c r="P23" s="6"/>
      <c r="Q23" s="33"/>
    </row>
    <row r="24" spans="1:17" ht="12.75">
      <c r="A24" s="7"/>
      <c r="B24" s="29" t="s">
        <v>29</v>
      </c>
      <c r="C24" s="63">
        <v>144118400</v>
      </c>
      <c r="D24" s="64">
        <v>122219500</v>
      </c>
      <c r="E24" s="65">
        <f t="shared" si="0"/>
        <v>-21898900</v>
      </c>
      <c r="F24" s="63">
        <v>158583124</v>
      </c>
      <c r="G24" s="64">
        <v>98747800</v>
      </c>
      <c r="H24" s="65">
        <f t="shared" si="1"/>
        <v>-59835324</v>
      </c>
      <c r="I24" s="65">
        <v>100776000</v>
      </c>
      <c r="J24" s="30">
        <f t="shared" si="2"/>
        <v>-15.195075715522794</v>
      </c>
      <c r="K24" s="31">
        <f t="shared" si="3"/>
        <v>-37.73120524476488</v>
      </c>
      <c r="L24" s="84">
        <v>682404230</v>
      </c>
      <c r="M24" s="85">
        <v>701991528</v>
      </c>
      <c r="N24" s="32">
        <f t="shared" si="4"/>
        <v>-3.209080342306788</v>
      </c>
      <c r="O24" s="31">
        <f t="shared" si="5"/>
        <v>-8.523653294003857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682404230</v>
      </c>
      <c r="M25" s="85">
        <v>701991528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173155229</v>
      </c>
      <c r="D26" s="67">
        <v>682404230</v>
      </c>
      <c r="E26" s="68">
        <f t="shared" si="0"/>
        <v>509249001</v>
      </c>
      <c r="F26" s="66">
        <f>SUM(F22:F24)</f>
        <v>192106852</v>
      </c>
      <c r="G26" s="67">
        <v>701991528</v>
      </c>
      <c r="H26" s="68">
        <f t="shared" si="1"/>
        <v>509884676</v>
      </c>
      <c r="I26" s="68">
        <v>681060815</v>
      </c>
      <c r="J26" s="43">
        <f t="shared" si="2"/>
        <v>294.09969536640443</v>
      </c>
      <c r="K26" s="36">
        <f t="shared" si="3"/>
        <v>265.4172252013166</v>
      </c>
      <c r="L26" s="89">
        <v>682404230</v>
      </c>
      <c r="M26" s="87">
        <v>701991528</v>
      </c>
      <c r="N26" s="37">
        <f t="shared" si="4"/>
        <v>74.62570989631762</v>
      </c>
      <c r="O26" s="36">
        <f t="shared" si="5"/>
        <v>72.63402130402919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28558104</v>
      </c>
      <c r="D28" s="64">
        <v>175493100</v>
      </c>
      <c r="E28" s="65">
        <f t="shared" si="0"/>
        <v>146934996</v>
      </c>
      <c r="F28" s="63">
        <v>37866396</v>
      </c>
      <c r="G28" s="64">
        <v>234366384</v>
      </c>
      <c r="H28" s="65">
        <f t="shared" si="1"/>
        <v>196499988</v>
      </c>
      <c r="I28" s="65">
        <v>301913970</v>
      </c>
      <c r="J28" s="30">
        <f t="shared" si="2"/>
        <v>514.512434018729</v>
      </c>
      <c r="K28" s="31">
        <f t="shared" si="3"/>
        <v>518.9297338991543</v>
      </c>
      <c r="L28" s="84">
        <v>682404230</v>
      </c>
      <c r="M28" s="85">
        <v>701991528</v>
      </c>
      <c r="N28" s="32">
        <f t="shared" si="4"/>
        <v>21.53195855775982</v>
      </c>
      <c r="O28" s="31">
        <f t="shared" si="5"/>
        <v>27.99178909748894</v>
      </c>
      <c r="P28" s="6"/>
      <c r="Q28" s="33"/>
    </row>
    <row r="29" spans="1:17" ht="12.75">
      <c r="A29" s="7"/>
      <c r="B29" s="29" t="s">
        <v>33</v>
      </c>
      <c r="C29" s="63">
        <v>61182672</v>
      </c>
      <c r="D29" s="64">
        <v>158445980</v>
      </c>
      <c r="E29" s="65">
        <f t="shared" si="0"/>
        <v>97263308</v>
      </c>
      <c r="F29" s="63">
        <v>76546224</v>
      </c>
      <c r="G29" s="64">
        <v>169343244</v>
      </c>
      <c r="H29" s="65">
        <f t="shared" si="1"/>
        <v>92797020</v>
      </c>
      <c r="I29" s="65">
        <v>71788245</v>
      </c>
      <c r="J29" s="30">
        <f t="shared" si="2"/>
        <v>158.9719847475769</v>
      </c>
      <c r="K29" s="31">
        <f t="shared" si="3"/>
        <v>121.23004264717225</v>
      </c>
      <c r="L29" s="84">
        <v>682404230</v>
      </c>
      <c r="M29" s="85">
        <v>701991528</v>
      </c>
      <c r="N29" s="32">
        <f t="shared" si="4"/>
        <v>14.253034158360947</v>
      </c>
      <c r="O29" s="31">
        <f t="shared" si="5"/>
        <v>13.21910825111838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620000</v>
      </c>
      <c r="E30" s="65">
        <f t="shared" si="0"/>
        <v>620000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682404230</v>
      </c>
      <c r="M30" s="85">
        <v>701991528</v>
      </c>
      <c r="N30" s="32">
        <f t="shared" si="4"/>
        <v>0.09085523986274234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119448412</v>
      </c>
      <c r="D31" s="64">
        <v>83643400</v>
      </c>
      <c r="E31" s="65">
        <f t="shared" si="0"/>
        <v>-35805012</v>
      </c>
      <c r="F31" s="63">
        <v>101570136</v>
      </c>
      <c r="G31" s="64">
        <v>91937800</v>
      </c>
      <c r="H31" s="65">
        <f t="shared" si="1"/>
        <v>-9632336</v>
      </c>
      <c r="I31" s="65">
        <v>109946000</v>
      </c>
      <c r="J31" s="30">
        <f t="shared" si="2"/>
        <v>-29.97529343462515</v>
      </c>
      <c r="K31" s="31">
        <f t="shared" si="3"/>
        <v>-9.483433201270893</v>
      </c>
      <c r="L31" s="84">
        <v>682404230</v>
      </c>
      <c r="M31" s="85">
        <v>701991528</v>
      </c>
      <c r="N31" s="32">
        <f t="shared" si="4"/>
        <v>-5.246891860561885</v>
      </c>
      <c r="O31" s="31">
        <f t="shared" si="5"/>
        <v>-1.3721441948797992</v>
      </c>
      <c r="P31" s="6"/>
      <c r="Q31" s="33"/>
    </row>
    <row r="32" spans="1:17" ht="12.75">
      <c r="A32" s="7"/>
      <c r="B32" s="29" t="s">
        <v>36</v>
      </c>
      <c r="C32" s="63">
        <v>181507917</v>
      </c>
      <c r="D32" s="64">
        <v>264201750</v>
      </c>
      <c r="E32" s="65">
        <f t="shared" si="0"/>
        <v>82693833</v>
      </c>
      <c r="F32" s="63">
        <v>193044096</v>
      </c>
      <c r="G32" s="64">
        <v>206344100</v>
      </c>
      <c r="H32" s="65">
        <f t="shared" si="1"/>
        <v>13300004</v>
      </c>
      <c r="I32" s="65">
        <v>197412600</v>
      </c>
      <c r="J32" s="30">
        <f t="shared" si="2"/>
        <v>45.559353204411465</v>
      </c>
      <c r="K32" s="31">
        <f t="shared" si="3"/>
        <v>6.889619664928784</v>
      </c>
      <c r="L32" s="84">
        <v>682404230</v>
      </c>
      <c r="M32" s="85">
        <v>701991528</v>
      </c>
      <c r="N32" s="32">
        <f t="shared" si="4"/>
        <v>12.118012955458966</v>
      </c>
      <c r="O32" s="31">
        <f t="shared" si="5"/>
        <v>1.894610329257421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390697105</v>
      </c>
      <c r="D33" s="82">
        <v>682404230</v>
      </c>
      <c r="E33" s="83">
        <f t="shared" si="0"/>
        <v>291707125</v>
      </c>
      <c r="F33" s="81">
        <f>SUM(F28:F32)</f>
        <v>409026852</v>
      </c>
      <c r="G33" s="82">
        <v>701991528</v>
      </c>
      <c r="H33" s="83">
        <f t="shared" si="1"/>
        <v>292964676</v>
      </c>
      <c r="I33" s="83">
        <v>681060815</v>
      </c>
      <c r="J33" s="58">
        <f t="shared" si="2"/>
        <v>74.66324200175478</v>
      </c>
      <c r="K33" s="59">
        <f t="shared" si="3"/>
        <v>71.62480276478279</v>
      </c>
      <c r="L33" s="96">
        <v>682404230</v>
      </c>
      <c r="M33" s="97">
        <v>701991528</v>
      </c>
      <c r="N33" s="60">
        <f t="shared" si="4"/>
        <v>42.74696905088059</v>
      </c>
      <c r="O33" s="59">
        <f t="shared" si="5"/>
        <v>41.73336348298494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677047440</v>
      </c>
      <c r="D8" s="64">
        <v>680901599</v>
      </c>
      <c r="E8" s="65">
        <f>($D8-$C8)</f>
        <v>3854159</v>
      </c>
      <c r="F8" s="63">
        <v>713608001</v>
      </c>
      <c r="G8" s="64">
        <v>721755695</v>
      </c>
      <c r="H8" s="65">
        <f>($G8-$F8)</f>
        <v>8147694</v>
      </c>
      <c r="I8" s="65">
        <v>765061036</v>
      </c>
      <c r="J8" s="30">
        <f>IF($C8=0,0,($E8/$C8)*100)</f>
        <v>0.5692598143491984</v>
      </c>
      <c r="K8" s="31">
        <f>IF($F8=0,0,($H8/$F8)*100)</f>
        <v>1.1417604607266727</v>
      </c>
      <c r="L8" s="84">
        <v>3213492371</v>
      </c>
      <c r="M8" s="85">
        <v>3293665233</v>
      </c>
      <c r="N8" s="32">
        <f>IF($L8=0,0,($E8/$L8)*100)</f>
        <v>0.11993677143227921</v>
      </c>
      <c r="O8" s="31">
        <f>IF($M8=0,0,($H8/$M8)*100)</f>
        <v>0.2473746851491267</v>
      </c>
      <c r="P8" s="6"/>
      <c r="Q8" s="33"/>
    </row>
    <row r="9" spans="1:17" ht="12.75">
      <c r="A9" s="3"/>
      <c r="B9" s="29" t="s">
        <v>16</v>
      </c>
      <c r="C9" s="63">
        <v>1492119988</v>
      </c>
      <c r="D9" s="64">
        <v>1470537602</v>
      </c>
      <c r="E9" s="65">
        <f>($D9-$C9)</f>
        <v>-21582386</v>
      </c>
      <c r="F9" s="63">
        <v>1602054518</v>
      </c>
      <c r="G9" s="64">
        <v>1561385027</v>
      </c>
      <c r="H9" s="65">
        <f>($G9-$F9)</f>
        <v>-40669491</v>
      </c>
      <c r="I9" s="65">
        <v>1657845959</v>
      </c>
      <c r="J9" s="30">
        <f>IF($C9=0,0,($E9/$C9)*100)</f>
        <v>-1.446424293861815</v>
      </c>
      <c r="K9" s="31">
        <f>IF($F9=0,0,($H9/$F9)*100)</f>
        <v>-2.5385834591179623</v>
      </c>
      <c r="L9" s="84">
        <v>3213492371</v>
      </c>
      <c r="M9" s="85">
        <v>3293665233</v>
      </c>
      <c r="N9" s="32">
        <f>IF($L9=0,0,($E9/$L9)*100)</f>
        <v>-0.6716177761854721</v>
      </c>
      <c r="O9" s="31">
        <f>IF($M9=0,0,($H9/$M9)*100)</f>
        <v>-1.234779132758329</v>
      </c>
      <c r="P9" s="6"/>
      <c r="Q9" s="33"/>
    </row>
    <row r="10" spans="1:17" ht="12.75">
      <c r="A10" s="3"/>
      <c r="B10" s="29" t="s">
        <v>17</v>
      </c>
      <c r="C10" s="63">
        <v>910812628</v>
      </c>
      <c r="D10" s="64">
        <v>1062053170</v>
      </c>
      <c r="E10" s="65">
        <f aca="true" t="shared" si="0" ref="E10:E33">($D10-$C10)</f>
        <v>151240542</v>
      </c>
      <c r="F10" s="63">
        <v>999934234</v>
      </c>
      <c r="G10" s="64">
        <v>1010524511</v>
      </c>
      <c r="H10" s="65">
        <f aca="true" t="shared" si="1" ref="H10:H33">($G10-$F10)</f>
        <v>10590277</v>
      </c>
      <c r="I10" s="65">
        <v>1095813094</v>
      </c>
      <c r="J10" s="30">
        <f aca="true" t="shared" si="2" ref="J10:J33">IF($C10=0,0,($E10/$C10)*100)</f>
        <v>16.605011541407833</v>
      </c>
      <c r="K10" s="31">
        <f aca="true" t="shared" si="3" ref="K10:K33">IF($F10=0,0,($H10/$F10)*100)</f>
        <v>1.0590973525964908</v>
      </c>
      <c r="L10" s="84">
        <v>3213492371</v>
      </c>
      <c r="M10" s="85">
        <v>3293665233</v>
      </c>
      <c r="N10" s="32">
        <f aca="true" t="shared" si="4" ref="N10:N33">IF($L10=0,0,($E10/$L10)*100)</f>
        <v>4.7064229361445715</v>
      </c>
      <c r="O10" s="31">
        <f aca="true" t="shared" si="5" ref="O10:O33">IF($M10=0,0,($H10/$M10)*100)</f>
        <v>0.3215347113572304</v>
      </c>
      <c r="P10" s="6"/>
      <c r="Q10" s="33"/>
    </row>
    <row r="11" spans="1:17" ht="16.5">
      <c r="A11" s="7"/>
      <c r="B11" s="34" t="s">
        <v>18</v>
      </c>
      <c r="C11" s="66">
        <f>SUM(C8:C10)</f>
        <v>3079980056</v>
      </c>
      <c r="D11" s="67">
        <v>3213492371</v>
      </c>
      <c r="E11" s="68">
        <f t="shared" si="0"/>
        <v>133512315</v>
      </c>
      <c r="F11" s="66">
        <f>SUM(F8:F10)</f>
        <v>3315596753</v>
      </c>
      <c r="G11" s="67">
        <v>3293665233</v>
      </c>
      <c r="H11" s="68">
        <f t="shared" si="1"/>
        <v>-21931520</v>
      </c>
      <c r="I11" s="68">
        <v>3518720089</v>
      </c>
      <c r="J11" s="35">
        <f t="shared" si="2"/>
        <v>4.334843491596947</v>
      </c>
      <c r="K11" s="36">
        <f t="shared" si="3"/>
        <v>-0.6614652394069346</v>
      </c>
      <c r="L11" s="86">
        <v>3213492371</v>
      </c>
      <c r="M11" s="87">
        <v>3293665233</v>
      </c>
      <c r="N11" s="37">
        <f t="shared" si="4"/>
        <v>4.154741931391379</v>
      </c>
      <c r="O11" s="36">
        <f t="shared" si="5"/>
        <v>-0.6658697362519721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1075118151</v>
      </c>
      <c r="D13" s="64">
        <v>1086635464</v>
      </c>
      <c r="E13" s="65">
        <f t="shared" si="0"/>
        <v>11517313</v>
      </c>
      <c r="F13" s="63">
        <v>1146613522</v>
      </c>
      <c r="G13" s="64">
        <v>1109943428</v>
      </c>
      <c r="H13" s="65">
        <f t="shared" si="1"/>
        <v>-36670094</v>
      </c>
      <c r="I13" s="65">
        <v>1192701684</v>
      </c>
      <c r="J13" s="30">
        <f t="shared" si="2"/>
        <v>1.0712602135204765</v>
      </c>
      <c r="K13" s="31">
        <f t="shared" si="3"/>
        <v>-3.198121537589891</v>
      </c>
      <c r="L13" s="84">
        <v>3618653336</v>
      </c>
      <c r="M13" s="85">
        <v>3343705485</v>
      </c>
      <c r="N13" s="32">
        <f t="shared" si="4"/>
        <v>0.31827621854297455</v>
      </c>
      <c r="O13" s="31">
        <f t="shared" si="5"/>
        <v>-1.0966903085365485</v>
      </c>
      <c r="P13" s="6"/>
      <c r="Q13" s="33"/>
    </row>
    <row r="14" spans="1:17" ht="12.75">
      <c r="A14" s="3"/>
      <c r="B14" s="29" t="s">
        <v>21</v>
      </c>
      <c r="C14" s="63">
        <v>112974543</v>
      </c>
      <c r="D14" s="64">
        <v>430287840</v>
      </c>
      <c r="E14" s="65">
        <f t="shared" si="0"/>
        <v>317313297</v>
      </c>
      <c r="F14" s="63">
        <v>119321441</v>
      </c>
      <c r="G14" s="64">
        <v>228314072</v>
      </c>
      <c r="H14" s="65">
        <f t="shared" si="1"/>
        <v>108992631</v>
      </c>
      <c r="I14" s="65">
        <v>242290700</v>
      </c>
      <c r="J14" s="30">
        <f t="shared" si="2"/>
        <v>280.8715030606497</v>
      </c>
      <c r="K14" s="31">
        <f t="shared" si="3"/>
        <v>91.34370997078388</v>
      </c>
      <c r="L14" s="84">
        <v>3618653336</v>
      </c>
      <c r="M14" s="85">
        <v>3343705485</v>
      </c>
      <c r="N14" s="32">
        <f t="shared" si="4"/>
        <v>8.768822750806876</v>
      </c>
      <c r="O14" s="31">
        <f t="shared" si="5"/>
        <v>3.259636098004008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3618653336</v>
      </c>
      <c r="M15" s="85">
        <v>3343705485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906288642</v>
      </c>
      <c r="D16" s="64">
        <v>863137457</v>
      </c>
      <c r="E16" s="65">
        <f t="shared" si="0"/>
        <v>-43151185</v>
      </c>
      <c r="F16" s="63">
        <v>978386385</v>
      </c>
      <c r="G16" s="64">
        <v>873701314</v>
      </c>
      <c r="H16" s="65">
        <f t="shared" si="1"/>
        <v>-104685071</v>
      </c>
      <c r="I16" s="65">
        <v>949241232</v>
      </c>
      <c r="J16" s="30">
        <f t="shared" si="2"/>
        <v>-4.761307049459856</v>
      </c>
      <c r="K16" s="31">
        <f t="shared" si="3"/>
        <v>-10.69976776097513</v>
      </c>
      <c r="L16" s="84">
        <v>3618653336</v>
      </c>
      <c r="M16" s="85">
        <v>3343705485</v>
      </c>
      <c r="N16" s="32">
        <f t="shared" si="4"/>
        <v>-1.1924652900766286</v>
      </c>
      <c r="O16" s="31">
        <f t="shared" si="5"/>
        <v>-3.1308101586584565</v>
      </c>
      <c r="P16" s="6"/>
      <c r="Q16" s="33"/>
    </row>
    <row r="17" spans="1:17" ht="12.75">
      <c r="A17" s="3"/>
      <c r="B17" s="29" t="s">
        <v>23</v>
      </c>
      <c r="C17" s="63">
        <v>1284805838</v>
      </c>
      <c r="D17" s="64">
        <v>1238592575</v>
      </c>
      <c r="E17" s="65">
        <f t="shared" si="0"/>
        <v>-46213263</v>
      </c>
      <c r="F17" s="63">
        <v>1281715755</v>
      </c>
      <c r="G17" s="64">
        <v>1131746671</v>
      </c>
      <c r="H17" s="65">
        <f t="shared" si="1"/>
        <v>-149969084</v>
      </c>
      <c r="I17" s="65">
        <v>1089361274</v>
      </c>
      <c r="J17" s="42">
        <f t="shared" si="2"/>
        <v>-3.5969063677308726</v>
      </c>
      <c r="K17" s="31">
        <f t="shared" si="3"/>
        <v>-11.700650742176451</v>
      </c>
      <c r="L17" s="88">
        <v>3618653336</v>
      </c>
      <c r="M17" s="85">
        <v>3343705485</v>
      </c>
      <c r="N17" s="32">
        <f t="shared" si="4"/>
        <v>-1.2770845590609512</v>
      </c>
      <c r="O17" s="31">
        <f t="shared" si="5"/>
        <v>-4.485116427650924</v>
      </c>
      <c r="P17" s="6"/>
      <c r="Q17" s="33"/>
    </row>
    <row r="18" spans="1:17" ht="16.5">
      <c r="A18" s="3"/>
      <c r="B18" s="34" t="s">
        <v>24</v>
      </c>
      <c r="C18" s="66">
        <f>SUM(C13:C17)</f>
        <v>3379187174</v>
      </c>
      <c r="D18" s="67">
        <v>3618653336</v>
      </c>
      <c r="E18" s="68">
        <f t="shared" si="0"/>
        <v>239466162</v>
      </c>
      <c r="F18" s="66">
        <f>SUM(F13:F17)</f>
        <v>3526037103</v>
      </c>
      <c r="G18" s="67">
        <v>3343705485</v>
      </c>
      <c r="H18" s="68">
        <f t="shared" si="1"/>
        <v>-182331618</v>
      </c>
      <c r="I18" s="68">
        <v>3473594890</v>
      </c>
      <c r="J18" s="43">
        <f t="shared" si="2"/>
        <v>7.086501861823177</v>
      </c>
      <c r="K18" s="36">
        <f t="shared" si="3"/>
        <v>-5.171006789601556</v>
      </c>
      <c r="L18" s="89">
        <v>3618653336</v>
      </c>
      <c r="M18" s="87">
        <v>3343705485</v>
      </c>
      <c r="N18" s="37">
        <f t="shared" si="4"/>
        <v>6.617549120212271</v>
      </c>
      <c r="O18" s="36">
        <f t="shared" si="5"/>
        <v>-5.452980796841921</v>
      </c>
      <c r="P18" s="6"/>
      <c r="Q18" s="38"/>
    </row>
    <row r="19" spans="1:17" ht="16.5">
      <c r="A19" s="44"/>
      <c r="B19" s="45" t="s">
        <v>25</v>
      </c>
      <c r="C19" s="72">
        <f>C11-C18</f>
        <v>-299207118</v>
      </c>
      <c r="D19" s="73">
        <v>-405160965</v>
      </c>
      <c r="E19" s="74">
        <f t="shared" si="0"/>
        <v>-105953847</v>
      </c>
      <c r="F19" s="75">
        <f>F11-F18</f>
        <v>-210440350</v>
      </c>
      <c r="G19" s="76">
        <v>-50040252</v>
      </c>
      <c r="H19" s="77">
        <f t="shared" si="1"/>
        <v>160400098</v>
      </c>
      <c r="I19" s="77">
        <v>45125199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410187000</v>
      </c>
      <c r="M22" s="85">
        <v>466975000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76700000</v>
      </c>
      <c r="D23" s="64">
        <v>42100000</v>
      </c>
      <c r="E23" s="65">
        <f t="shared" si="0"/>
        <v>-34600000</v>
      </c>
      <c r="F23" s="63">
        <v>65700000</v>
      </c>
      <c r="G23" s="64">
        <v>58000000</v>
      </c>
      <c r="H23" s="65">
        <f t="shared" si="1"/>
        <v>-7700000</v>
      </c>
      <c r="I23" s="65">
        <v>86800000</v>
      </c>
      <c r="J23" s="30">
        <f t="shared" si="2"/>
        <v>-45.11082138200782</v>
      </c>
      <c r="K23" s="31">
        <f t="shared" si="3"/>
        <v>-11.71993911719939</v>
      </c>
      <c r="L23" s="84">
        <v>410187000</v>
      </c>
      <c r="M23" s="85">
        <v>466975000</v>
      </c>
      <c r="N23" s="32">
        <f t="shared" si="4"/>
        <v>-8.435177126530096</v>
      </c>
      <c r="O23" s="31">
        <f t="shared" si="5"/>
        <v>-1.6489105412495315</v>
      </c>
      <c r="P23" s="6"/>
      <c r="Q23" s="33"/>
    </row>
    <row r="24" spans="1:17" ht="12.75">
      <c r="A24" s="7"/>
      <c r="B24" s="29" t="s">
        <v>29</v>
      </c>
      <c r="C24" s="63">
        <v>620245997</v>
      </c>
      <c r="D24" s="64">
        <v>368087000</v>
      </c>
      <c r="E24" s="65">
        <f t="shared" si="0"/>
        <v>-252158997</v>
      </c>
      <c r="F24" s="63">
        <v>705727000</v>
      </c>
      <c r="G24" s="64">
        <v>408975000</v>
      </c>
      <c r="H24" s="65">
        <f t="shared" si="1"/>
        <v>-296752000</v>
      </c>
      <c r="I24" s="65">
        <v>663632000</v>
      </c>
      <c r="J24" s="30">
        <f t="shared" si="2"/>
        <v>-40.654675438397064</v>
      </c>
      <c r="K24" s="31">
        <f t="shared" si="3"/>
        <v>-42.049120977375104</v>
      </c>
      <c r="L24" s="84">
        <v>410187000</v>
      </c>
      <c r="M24" s="85">
        <v>466975000</v>
      </c>
      <c r="N24" s="32">
        <f t="shared" si="4"/>
        <v>-61.47415617754829</v>
      </c>
      <c r="O24" s="31">
        <f t="shared" si="5"/>
        <v>-63.547727394400134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410187000</v>
      </c>
      <c r="M25" s="85">
        <v>466975000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696945997</v>
      </c>
      <c r="D26" s="67">
        <v>410187000</v>
      </c>
      <c r="E26" s="68">
        <f t="shared" si="0"/>
        <v>-286758997</v>
      </c>
      <c r="F26" s="66">
        <f>SUM(F22:F24)</f>
        <v>771427000</v>
      </c>
      <c r="G26" s="67">
        <v>466975000</v>
      </c>
      <c r="H26" s="68">
        <f t="shared" si="1"/>
        <v>-304452000</v>
      </c>
      <c r="I26" s="68">
        <v>750432000</v>
      </c>
      <c r="J26" s="43">
        <f t="shared" si="2"/>
        <v>-41.14508128812741</v>
      </c>
      <c r="K26" s="36">
        <f t="shared" si="3"/>
        <v>-39.46608039386747</v>
      </c>
      <c r="L26" s="89">
        <v>410187000</v>
      </c>
      <c r="M26" s="87">
        <v>466975000</v>
      </c>
      <c r="N26" s="37">
        <f t="shared" si="4"/>
        <v>-69.90933330407839</v>
      </c>
      <c r="O26" s="36">
        <f t="shared" si="5"/>
        <v>-65.19663793564966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95000000</v>
      </c>
      <c r="D28" s="64">
        <v>77200000</v>
      </c>
      <c r="E28" s="65">
        <f t="shared" si="0"/>
        <v>-17800000</v>
      </c>
      <c r="F28" s="63">
        <v>100000000</v>
      </c>
      <c r="G28" s="64">
        <v>46000000</v>
      </c>
      <c r="H28" s="65">
        <f t="shared" si="1"/>
        <v>-54000000</v>
      </c>
      <c r="I28" s="65">
        <v>288270000</v>
      </c>
      <c r="J28" s="30">
        <f t="shared" si="2"/>
        <v>-18.736842105263158</v>
      </c>
      <c r="K28" s="31">
        <f t="shared" si="3"/>
        <v>-54</v>
      </c>
      <c r="L28" s="84">
        <v>410187000</v>
      </c>
      <c r="M28" s="85">
        <v>466975000</v>
      </c>
      <c r="N28" s="32">
        <f t="shared" si="4"/>
        <v>-4.3394841864808</v>
      </c>
      <c r="O28" s="31">
        <f t="shared" si="5"/>
        <v>-11.563788211360352</v>
      </c>
      <c r="P28" s="6"/>
      <c r="Q28" s="33"/>
    </row>
    <row r="29" spans="1:17" ht="12.75">
      <c r="A29" s="7"/>
      <c r="B29" s="29" t="s">
        <v>33</v>
      </c>
      <c r="C29" s="63">
        <v>65200000</v>
      </c>
      <c r="D29" s="64">
        <v>43704000</v>
      </c>
      <c r="E29" s="65">
        <f t="shared" si="0"/>
        <v>-21496000</v>
      </c>
      <c r="F29" s="63">
        <v>60700000</v>
      </c>
      <c r="G29" s="64">
        <v>50000000</v>
      </c>
      <c r="H29" s="65">
        <f t="shared" si="1"/>
        <v>-10700000</v>
      </c>
      <c r="I29" s="65">
        <v>54500000</v>
      </c>
      <c r="J29" s="30">
        <f t="shared" si="2"/>
        <v>-32.969325153374236</v>
      </c>
      <c r="K29" s="31">
        <f t="shared" si="3"/>
        <v>-17.627677100494235</v>
      </c>
      <c r="L29" s="84">
        <v>410187000</v>
      </c>
      <c r="M29" s="85">
        <v>466975000</v>
      </c>
      <c r="N29" s="32">
        <f t="shared" si="4"/>
        <v>-5.240536633291645</v>
      </c>
      <c r="O29" s="31">
        <f t="shared" si="5"/>
        <v>-2.29134321965844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410187000</v>
      </c>
      <c r="M30" s="85">
        <v>466975000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416377704</v>
      </c>
      <c r="D31" s="64">
        <v>211983000</v>
      </c>
      <c r="E31" s="65">
        <f t="shared" si="0"/>
        <v>-204394704</v>
      </c>
      <c r="F31" s="63">
        <v>474727000</v>
      </c>
      <c r="G31" s="64">
        <v>305975000</v>
      </c>
      <c r="H31" s="65">
        <f t="shared" si="1"/>
        <v>-168752000</v>
      </c>
      <c r="I31" s="65">
        <v>321862000</v>
      </c>
      <c r="J31" s="30">
        <f t="shared" si="2"/>
        <v>-49.088772534275755</v>
      </c>
      <c r="K31" s="31">
        <f t="shared" si="3"/>
        <v>-35.54716710867509</v>
      </c>
      <c r="L31" s="84">
        <v>410187000</v>
      </c>
      <c r="M31" s="85">
        <v>466975000</v>
      </c>
      <c r="N31" s="32">
        <f t="shared" si="4"/>
        <v>-49.82963965215865</v>
      </c>
      <c r="O31" s="31">
        <f t="shared" si="5"/>
        <v>-36.13726644895337</v>
      </c>
      <c r="P31" s="6"/>
      <c r="Q31" s="33"/>
    </row>
    <row r="32" spans="1:17" ht="12.75">
      <c r="A32" s="7"/>
      <c r="B32" s="29" t="s">
        <v>36</v>
      </c>
      <c r="C32" s="63">
        <v>120368293</v>
      </c>
      <c r="D32" s="64">
        <v>77300000</v>
      </c>
      <c r="E32" s="65">
        <f t="shared" si="0"/>
        <v>-43068293</v>
      </c>
      <c r="F32" s="63">
        <v>136000000</v>
      </c>
      <c r="G32" s="64">
        <v>65000000</v>
      </c>
      <c r="H32" s="65">
        <f t="shared" si="1"/>
        <v>-71000000</v>
      </c>
      <c r="I32" s="65">
        <v>85800000</v>
      </c>
      <c r="J32" s="30">
        <f t="shared" si="2"/>
        <v>-35.78043015032206</v>
      </c>
      <c r="K32" s="31">
        <f t="shared" si="3"/>
        <v>-52.20588235294118</v>
      </c>
      <c r="L32" s="84">
        <v>410187000</v>
      </c>
      <c r="M32" s="85">
        <v>466975000</v>
      </c>
      <c r="N32" s="32">
        <f t="shared" si="4"/>
        <v>-10.499672832147288</v>
      </c>
      <c r="O32" s="31">
        <f t="shared" si="5"/>
        <v>-15.204240055677499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696945997</v>
      </c>
      <c r="D33" s="82">
        <v>410187000</v>
      </c>
      <c r="E33" s="83">
        <f t="shared" si="0"/>
        <v>-286758997</v>
      </c>
      <c r="F33" s="81">
        <f>SUM(F28:F32)</f>
        <v>771427000</v>
      </c>
      <c r="G33" s="82">
        <v>466975000</v>
      </c>
      <c r="H33" s="83">
        <f t="shared" si="1"/>
        <v>-304452000</v>
      </c>
      <c r="I33" s="83">
        <v>750432000</v>
      </c>
      <c r="J33" s="58">
        <f t="shared" si="2"/>
        <v>-41.14508128812741</v>
      </c>
      <c r="K33" s="59">
        <f t="shared" si="3"/>
        <v>-39.46608039386747</v>
      </c>
      <c r="L33" s="96">
        <v>410187000</v>
      </c>
      <c r="M33" s="97">
        <v>466975000</v>
      </c>
      <c r="N33" s="60">
        <f t="shared" si="4"/>
        <v>-69.90933330407839</v>
      </c>
      <c r="O33" s="59">
        <f t="shared" si="5"/>
        <v>-65.19663793564966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625993862</v>
      </c>
      <c r="D8" s="64">
        <v>584107613</v>
      </c>
      <c r="E8" s="65">
        <f>($D8-$C8)</f>
        <v>-41886249</v>
      </c>
      <c r="F8" s="63">
        <v>674739377</v>
      </c>
      <c r="G8" s="64">
        <v>628700370</v>
      </c>
      <c r="H8" s="65">
        <f>($G8-$F8)</f>
        <v>-46039007</v>
      </c>
      <c r="I8" s="65">
        <v>672297434</v>
      </c>
      <c r="J8" s="30">
        <f>IF($C8=0,0,($E8/$C8)*100)</f>
        <v>-6.6911596970259115</v>
      </c>
      <c r="K8" s="31">
        <f>IF($F8=0,0,($H8/$F8)*100)</f>
        <v>-6.82322813360869</v>
      </c>
      <c r="L8" s="84">
        <v>2212561218</v>
      </c>
      <c r="M8" s="85">
        <v>2347999810</v>
      </c>
      <c r="N8" s="32">
        <f>IF($L8=0,0,($E8/$L8)*100)</f>
        <v>-1.8931114158216256</v>
      </c>
      <c r="O8" s="31">
        <f>IF($M8=0,0,($H8/$M8)*100)</f>
        <v>-1.9607755845602048</v>
      </c>
      <c r="P8" s="6"/>
      <c r="Q8" s="33"/>
    </row>
    <row r="9" spans="1:17" ht="12.75">
      <c r="A9" s="3"/>
      <c r="B9" s="29" t="s">
        <v>16</v>
      </c>
      <c r="C9" s="63">
        <v>1254880322</v>
      </c>
      <c r="D9" s="64">
        <v>1170018205</v>
      </c>
      <c r="E9" s="65">
        <f>($D9-$C9)</f>
        <v>-84862117</v>
      </c>
      <c r="F9" s="63">
        <v>1328018931</v>
      </c>
      <c r="G9" s="64">
        <v>1238828082</v>
      </c>
      <c r="H9" s="65">
        <f>($G9-$F9)</f>
        <v>-89190849</v>
      </c>
      <c r="I9" s="65">
        <v>1326790167</v>
      </c>
      <c r="J9" s="30">
        <f>IF($C9=0,0,($E9/$C9)*100)</f>
        <v>-6.762566558119955</v>
      </c>
      <c r="K9" s="31">
        <f>IF($F9=0,0,($H9/$F9)*100)</f>
        <v>-6.716082648975432</v>
      </c>
      <c r="L9" s="84">
        <v>2212561218</v>
      </c>
      <c r="M9" s="85">
        <v>2347999810</v>
      </c>
      <c r="N9" s="32">
        <f>IF($L9=0,0,($E9/$L9)*100)</f>
        <v>-3.835469785405956</v>
      </c>
      <c r="O9" s="31">
        <f>IF($M9=0,0,($H9/$M9)*100)</f>
        <v>-3.7985884249283646</v>
      </c>
      <c r="P9" s="6"/>
      <c r="Q9" s="33"/>
    </row>
    <row r="10" spans="1:17" ht="12.75">
      <c r="A10" s="3"/>
      <c r="B10" s="29" t="s">
        <v>17</v>
      </c>
      <c r="C10" s="63">
        <v>447664159</v>
      </c>
      <c r="D10" s="64">
        <v>458435400</v>
      </c>
      <c r="E10" s="65">
        <f aca="true" t="shared" si="0" ref="E10:E33">($D10-$C10)</f>
        <v>10771241</v>
      </c>
      <c r="F10" s="63">
        <v>465511413</v>
      </c>
      <c r="G10" s="64">
        <v>480471358</v>
      </c>
      <c r="H10" s="65">
        <f aca="true" t="shared" si="1" ref="H10:H33">($G10-$F10)</f>
        <v>14959945</v>
      </c>
      <c r="I10" s="65">
        <v>499290631</v>
      </c>
      <c r="J10" s="30">
        <f aca="true" t="shared" si="2" ref="J10:J33">IF($C10=0,0,($E10/$C10)*100)</f>
        <v>2.406098586060806</v>
      </c>
      <c r="K10" s="31">
        <f aca="true" t="shared" si="3" ref="K10:K33">IF($F10=0,0,($H10/$F10)*100)</f>
        <v>3.213658050527754</v>
      </c>
      <c r="L10" s="84">
        <v>2212561218</v>
      </c>
      <c r="M10" s="85">
        <v>2347999810</v>
      </c>
      <c r="N10" s="32">
        <f aca="true" t="shared" si="4" ref="N10:N33">IF($L10=0,0,($E10/$L10)*100)</f>
        <v>0.48682228145246287</v>
      </c>
      <c r="O10" s="31">
        <f aca="true" t="shared" si="5" ref="O10:O33">IF($M10=0,0,($H10/$M10)*100)</f>
        <v>0.6371356989164322</v>
      </c>
      <c r="P10" s="6"/>
      <c r="Q10" s="33"/>
    </row>
    <row r="11" spans="1:17" ht="16.5">
      <c r="A11" s="7"/>
      <c r="B11" s="34" t="s">
        <v>18</v>
      </c>
      <c r="C11" s="66">
        <f>SUM(C8:C10)</f>
        <v>2328538343</v>
      </c>
      <c r="D11" s="67">
        <v>2212561218</v>
      </c>
      <c r="E11" s="68">
        <f t="shared" si="0"/>
        <v>-115977125</v>
      </c>
      <c r="F11" s="66">
        <f>SUM(F8:F10)</f>
        <v>2468269721</v>
      </c>
      <c r="G11" s="67">
        <v>2347999810</v>
      </c>
      <c r="H11" s="68">
        <f t="shared" si="1"/>
        <v>-120269911</v>
      </c>
      <c r="I11" s="68">
        <v>2498378232</v>
      </c>
      <c r="J11" s="35">
        <f t="shared" si="2"/>
        <v>-4.980683498240338</v>
      </c>
      <c r="K11" s="36">
        <f t="shared" si="3"/>
        <v>-4.872640537488488</v>
      </c>
      <c r="L11" s="86">
        <v>2212561218</v>
      </c>
      <c r="M11" s="87">
        <v>2347999810</v>
      </c>
      <c r="N11" s="37">
        <f t="shared" si="4"/>
        <v>-5.241758919775118</v>
      </c>
      <c r="O11" s="36">
        <f t="shared" si="5"/>
        <v>-5.122228310572138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818205160</v>
      </c>
      <c r="D13" s="64">
        <v>814281382</v>
      </c>
      <c r="E13" s="65">
        <f t="shared" si="0"/>
        <v>-3923778</v>
      </c>
      <c r="F13" s="63">
        <v>864257900</v>
      </c>
      <c r="G13" s="64">
        <v>868720804</v>
      </c>
      <c r="H13" s="65">
        <f t="shared" si="1"/>
        <v>4462904</v>
      </c>
      <c r="I13" s="65">
        <v>917868312</v>
      </c>
      <c r="J13" s="30">
        <f t="shared" si="2"/>
        <v>-0.47955918537595144</v>
      </c>
      <c r="K13" s="31">
        <f t="shared" si="3"/>
        <v>0.516385676081179</v>
      </c>
      <c r="L13" s="84">
        <v>2193027524</v>
      </c>
      <c r="M13" s="85">
        <v>2327265831</v>
      </c>
      <c r="N13" s="32">
        <f t="shared" si="4"/>
        <v>-0.17892059981277278</v>
      </c>
      <c r="O13" s="31">
        <f t="shared" si="5"/>
        <v>0.19176597449902577</v>
      </c>
      <c r="P13" s="6"/>
      <c r="Q13" s="33"/>
    </row>
    <row r="14" spans="1:17" ht="12.75">
      <c r="A14" s="3"/>
      <c r="B14" s="29" t="s">
        <v>21</v>
      </c>
      <c r="C14" s="63">
        <v>240800000</v>
      </c>
      <c r="D14" s="64">
        <v>249000000</v>
      </c>
      <c r="E14" s="65">
        <f t="shared" si="0"/>
        <v>8200000</v>
      </c>
      <c r="F14" s="63">
        <v>259984000</v>
      </c>
      <c r="G14" s="64">
        <v>264200000</v>
      </c>
      <c r="H14" s="65">
        <f t="shared" si="1"/>
        <v>4216000</v>
      </c>
      <c r="I14" s="65">
        <v>276816000</v>
      </c>
      <c r="J14" s="30">
        <f t="shared" si="2"/>
        <v>3.4053156146179404</v>
      </c>
      <c r="K14" s="31">
        <f t="shared" si="3"/>
        <v>1.6216382546618253</v>
      </c>
      <c r="L14" s="84">
        <v>2193027524</v>
      </c>
      <c r="M14" s="85">
        <v>2327265831</v>
      </c>
      <c r="N14" s="32">
        <f t="shared" si="4"/>
        <v>0.37391231574893813</v>
      </c>
      <c r="O14" s="31">
        <f t="shared" si="5"/>
        <v>0.18115678681143324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2193027524</v>
      </c>
      <c r="M15" s="85">
        <v>2327265831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669370000</v>
      </c>
      <c r="D16" s="64">
        <v>672500000</v>
      </c>
      <c r="E16" s="65">
        <f t="shared" si="0"/>
        <v>3130000</v>
      </c>
      <c r="F16" s="63">
        <v>709325240</v>
      </c>
      <c r="G16" s="64">
        <v>712750000</v>
      </c>
      <c r="H16" s="65">
        <f t="shared" si="1"/>
        <v>3424760</v>
      </c>
      <c r="I16" s="65">
        <v>772190000</v>
      </c>
      <c r="J16" s="30">
        <f t="shared" si="2"/>
        <v>0.467603866322064</v>
      </c>
      <c r="K16" s="31">
        <f t="shared" si="3"/>
        <v>0.4828194186350961</v>
      </c>
      <c r="L16" s="84">
        <v>2193027524</v>
      </c>
      <c r="M16" s="85">
        <v>2327265831</v>
      </c>
      <c r="N16" s="32">
        <f t="shared" si="4"/>
        <v>0.14272506686514344</v>
      </c>
      <c r="O16" s="31">
        <f t="shared" si="5"/>
        <v>0.14715809231506738</v>
      </c>
      <c r="P16" s="6"/>
      <c r="Q16" s="33"/>
    </row>
    <row r="17" spans="1:17" ht="12.75">
      <c r="A17" s="3"/>
      <c r="B17" s="29" t="s">
        <v>23</v>
      </c>
      <c r="C17" s="63">
        <v>590630752</v>
      </c>
      <c r="D17" s="64">
        <v>457246142</v>
      </c>
      <c r="E17" s="65">
        <f t="shared" si="0"/>
        <v>-133384610</v>
      </c>
      <c r="F17" s="63">
        <v>623970028</v>
      </c>
      <c r="G17" s="64">
        <v>481595027</v>
      </c>
      <c r="H17" s="65">
        <f t="shared" si="1"/>
        <v>-142375001</v>
      </c>
      <c r="I17" s="65">
        <v>504417121</v>
      </c>
      <c r="J17" s="42">
        <f t="shared" si="2"/>
        <v>-22.583417735756502</v>
      </c>
      <c r="K17" s="31">
        <f t="shared" si="3"/>
        <v>-22.81760254676848</v>
      </c>
      <c r="L17" s="88">
        <v>2193027524</v>
      </c>
      <c r="M17" s="85">
        <v>2327265831</v>
      </c>
      <c r="N17" s="32">
        <f t="shared" si="4"/>
        <v>-6.082213220776704</v>
      </c>
      <c r="O17" s="31">
        <f t="shared" si="5"/>
        <v>-6.11769395242756</v>
      </c>
      <c r="P17" s="6"/>
      <c r="Q17" s="33"/>
    </row>
    <row r="18" spans="1:17" ht="16.5">
      <c r="A18" s="3"/>
      <c r="B18" s="34" t="s">
        <v>24</v>
      </c>
      <c r="C18" s="66">
        <f>SUM(C13:C17)</f>
        <v>2319005912</v>
      </c>
      <c r="D18" s="67">
        <v>2193027524</v>
      </c>
      <c r="E18" s="68">
        <f t="shared" si="0"/>
        <v>-125978388</v>
      </c>
      <c r="F18" s="66">
        <f>SUM(F13:F17)</f>
        <v>2457537168</v>
      </c>
      <c r="G18" s="67">
        <v>2327265831</v>
      </c>
      <c r="H18" s="68">
        <f t="shared" si="1"/>
        <v>-130271337</v>
      </c>
      <c r="I18" s="68">
        <v>2471291433</v>
      </c>
      <c r="J18" s="43">
        <f t="shared" si="2"/>
        <v>-5.432430652639061</v>
      </c>
      <c r="K18" s="36">
        <f t="shared" si="3"/>
        <v>-5.300889797162978</v>
      </c>
      <c r="L18" s="89">
        <v>2193027524</v>
      </c>
      <c r="M18" s="87">
        <v>2327265831</v>
      </c>
      <c r="N18" s="37">
        <f t="shared" si="4"/>
        <v>-5.744496437975395</v>
      </c>
      <c r="O18" s="36">
        <f t="shared" si="5"/>
        <v>-5.597613098802034</v>
      </c>
      <c r="P18" s="6"/>
      <c r="Q18" s="38"/>
    </row>
    <row r="19" spans="1:17" ht="16.5">
      <c r="A19" s="44"/>
      <c r="B19" s="45" t="s">
        <v>25</v>
      </c>
      <c r="C19" s="72">
        <f>C11-C18</f>
        <v>9532431</v>
      </c>
      <c r="D19" s="73">
        <v>19533694</v>
      </c>
      <c r="E19" s="74">
        <f t="shared" si="0"/>
        <v>10001263</v>
      </c>
      <c r="F19" s="75">
        <f>F11-F18</f>
        <v>10732553</v>
      </c>
      <c r="G19" s="76">
        <v>20733979</v>
      </c>
      <c r="H19" s="77">
        <f t="shared" si="1"/>
        <v>10001426</v>
      </c>
      <c r="I19" s="77">
        <v>27086799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154456000</v>
      </c>
      <c r="M22" s="85">
        <v>155489000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27000000</v>
      </c>
      <c r="D23" s="64">
        <v>23500000</v>
      </c>
      <c r="E23" s="65">
        <f t="shared" si="0"/>
        <v>-3500000</v>
      </c>
      <c r="F23" s="63">
        <v>41000000</v>
      </c>
      <c r="G23" s="64">
        <v>15000000</v>
      </c>
      <c r="H23" s="65">
        <f t="shared" si="1"/>
        <v>-26000000</v>
      </c>
      <c r="I23" s="65">
        <v>24000000</v>
      </c>
      <c r="J23" s="30">
        <f t="shared" si="2"/>
        <v>-12.962962962962962</v>
      </c>
      <c r="K23" s="31">
        <f t="shared" si="3"/>
        <v>-63.41463414634146</v>
      </c>
      <c r="L23" s="84">
        <v>154456000</v>
      </c>
      <c r="M23" s="85">
        <v>155489000</v>
      </c>
      <c r="N23" s="32">
        <f t="shared" si="4"/>
        <v>-2.2660175066038226</v>
      </c>
      <c r="O23" s="31">
        <f t="shared" si="5"/>
        <v>-16.721440101872158</v>
      </c>
      <c r="P23" s="6"/>
      <c r="Q23" s="33"/>
    </row>
    <row r="24" spans="1:17" ht="12.75">
      <c r="A24" s="7"/>
      <c r="B24" s="29" t="s">
        <v>29</v>
      </c>
      <c r="C24" s="63">
        <v>153497000</v>
      </c>
      <c r="D24" s="64">
        <v>130956000</v>
      </c>
      <c r="E24" s="65">
        <f t="shared" si="0"/>
        <v>-22541000</v>
      </c>
      <c r="F24" s="63">
        <v>168266000</v>
      </c>
      <c r="G24" s="64">
        <v>140489000</v>
      </c>
      <c r="H24" s="65">
        <f t="shared" si="1"/>
        <v>-27777000</v>
      </c>
      <c r="I24" s="65">
        <v>145458000</v>
      </c>
      <c r="J24" s="30">
        <f t="shared" si="2"/>
        <v>-14.684977556564624</v>
      </c>
      <c r="K24" s="31">
        <f t="shared" si="3"/>
        <v>-16.507791235306005</v>
      </c>
      <c r="L24" s="84">
        <v>154456000</v>
      </c>
      <c r="M24" s="85">
        <v>155489000</v>
      </c>
      <c r="N24" s="32">
        <f t="shared" si="4"/>
        <v>-14.593800176101931</v>
      </c>
      <c r="O24" s="31">
        <f t="shared" si="5"/>
        <v>-17.864286219603958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154456000</v>
      </c>
      <c r="M25" s="85">
        <v>155489000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180497000</v>
      </c>
      <c r="D26" s="67">
        <v>154456000</v>
      </c>
      <c r="E26" s="68">
        <f t="shared" si="0"/>
        <v>-26041000</v>
      </c>
      <c r="F26" s="66">
        <f>SUM(F22:F24)</f>
        <v>209266000</v>
      </c>
      <c r="G26" s="67">
        <v>155489000</v>
      </c>
      <c r="H26" s="68">
        <f t="shared" si="1"/>
        <v>-53777000</v>
      </c>
      <c r="I26" s="68">
        <v>169458000</v>
      </c>
      <c r="J26" s="43">
        <f t="shared" si="2"/>
        <v>-14.427386604763514</v>
      </c>
      <c r="K26" s="36">
        <f t="shared" si="3"/>
        <v>-25.697915571569197</v>
      </c>
      <c r="L26" s="89">
        <v>154456000</v>
      </c>
      <c r="M26" s="87">
        <v>155489000</v>
      </c>
      <c r="N26" s="37">
        <f t="shared" si="4"/>
        <v>-16.859817682705756</v>
      </c>
      <c r="O26" s="36">
        <f t="shared" si="5"/>
        <v>-34.585726321476116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30547000</v>
      </c>
      <c r="D28" s="64">
        <v>8000000</v>
      </c>
      <c r="E28" s="65">
        <f t="shared" si="0"/>
        <v>-22547000</v>
      </c>
      <c r="F28" s="63">
        <v>33386000</v>
      </c>
      <c r="G28" s="64">
        <v>15000000</v>
      </c>
      <c r="H28" s="65">
        <f t="shared" si="1"/>
        <v>-18386000</v>
      </c>
      <c r="I28" s="65">
        <v>14500000</v>
      </c>
      <c r="J28" s="30">
        <f t="shared" si="2"/>
        <v>-73.81084885586145</v>
      </c>
      <c r="K28" s="31">
        <f t="shared" si="3"/>
        <v>-55.07098783921405</v>
      </c>
      <c r="L28" s="84">
        <v>154456000</v>
      </c>
      <c r="M28" s="85">
        <v>155489000</v>
      </c>
      <c r="N28" s="32">
        <f t="shared" si="4"/>
        <v>-14.597684777541826</v>
      </c>
      <c r="O28" s="31">
        <f t="shared" si="5"/>
        <v>-11.824630681270058</v>
      </c>
      <c r="P28" s="6"/>
      <c r="Q28" s="33"/>
    </row>
    <row r="29" spans="1:17" ht="12.75">
      <c r="A29" s="7"/>
      <c r="B29" s="29" t="s">
        <v>33</v>
      </c>
      <c r="C29" s="63">
        <v>29000000</v>
      </c>
      <c r="D29" s="64">
        <v>25658000</v>
      </c>
      <c r="E29" s="65">
        <f t="shared" si="0"/>
        <v>-3342000</v>
      </c>
      <c r="F29" s="63">
        <v>24880000</v>
      </c>
      <c r="G29" s="64">
        <v>30000000</v>
      </c>
      <c r="H29" s="65">
        <f t="shared" si="1"/>
        <v>5120000</v>
      </c>
      <c r="I29" s="65">
        <v>28000000</v>
      </c>
      <c r="J29" s="30">
        <f t="shared" si="2"/>
        <v>-11.524137931034483</v>
      </c>
      <c r="K29" s="31">
        <f t="shared" si="3"/>
        <v>20.578778135048232</v>
      </c>
      <c r="L29" s="84">
        <v>154456000</v>
      </c>
      <c r="M29" s="85">
        <v>155489000</v>
      </c>
      <c r="N29" s="32">
        <f t="shared" si="4"/>
        <v>-2.1637230020199927</v>
      </c>
      <c r="O29" s="31">
        <f t="shared" si="5"/>
        <v>3.292837435445594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154456000</v>
      </c>
      <c r="M30" s="85">
        <v>155489000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55000000</v>
      </c>
      <c r="D31" s="64">
        <v>33000000</v>
      </c>
      <c r="E31" s="65">
        <f t="shared" si="0"/>
        <v>-22000000</v>
      </c>
      <c r="F31" s="63">
        <v>55000000</v>
      </c>
      <c r="G31" s="64">
        <v>53639000</v>
      </c>
      <c r="H31" s="65">
        <f t="shared" si="1"/>
        <v>-1361000</v>
      </c>
      <c r="I31" s="65">
        <v>57760000</v>
      </c>
      <c r="J31" s="30">
        <f t="shared" si="2"/>
        <v>-40</v>
      </c>
      <c r="K31" s="31">
        <f t="shared" si="3"/>
        <v>-2.4745454545454546</v>
      </c>
      <c r="L31" s="84">
        <v>154456000</v>
      </c>
      <c r="M31" s="85">
        <v>155489000</v>
      </c>
      <c r="N31" s="32">
        <f t="shared" si="4"/>
        <v>-14.24353861293831</v>
      </c>
      <c r="O31" s="31">
        <f t="shared" si="5"/>
        <v>-0.8753030761018463</v>
      </c>
      <c r="P31" s="6"/>
      <c r="Q31" s="33"/>
    </row>
    <row r="32" spans="1:17" ht="12.75">
      <c r="A32" s="7"/>
      <c r="B32" s="29" t="s">
        <v>36</v>
      </c>
      <c r="C32" s="63">
        <v>65950000</v>
      </c>
      <c r="D32" s="64">
        <v>87798000</v>
      </c>
      <c r="E32" s="65">
        <f t="shared" si="0"/>
        <v>21848000</v>
      </c>
      <c r="F32" s="63">
        <v>96000000</v>
      </c>
      <c r="G32" s="64">
        <v>56850000</v>
      </c>
      <c r="H32" s="65">
        <f t="shared" si="1"/>
        <v>-39150000</v>
      </c>
      <c r="I32" s="65">
        <v>69198000</v>
      </c>
      <c r="J32" s="30">
        <f t="shared" si="2"/>
        <v>33.12812736921911</v>
      </c>
      <c r="K32" s="31">
        <f t="shared" si="3"/>
        <v>-40.78125</v>
      </c>
      <c r="L32" s="84">
        <v>154456000</v>
      </c>
      <c r="M32" s="85">
        <v>155489000</v>
      </c>
      <c r="N32" s="32">
        <f t="shared" si="4"/>
        <v>14.145128709794374</v>
      </c>
      <c r="O32" s="31">
        <f t="shared" si="5"/>
        <v>-25.178629999549806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180497000</v>
      </c>
      <c r="D33" s="82">
        <v>154456000</v>
      </c>
      <c r="E33" s="83">
        <f t="shared" si="0"/>
        <v>-26041000</v>
      </c>
      <c r="F33" s="81">
        <f>SUM(F28:F32)</f>
        <v>209266000</v>
      </c>
      <c r="G33" s="82">
        <v>155489000</v>
      </c>
      <c r="H33" s="83">
        <f t="shared" si="1"/>
        <v>-53777000</v>
      </c>
      <c r="I33" s="83">
        <v>169458000</v>
      </c>
      <c r="J33" s="58">
        <f t="shared" si="2"/>
        <v>-14.427386604763514</v>
      </c>
      <c r="K33" s="59">
        <f t="shared" si="3"/>
        <v>-25.697915571569197</v>
      </c>
      <c r="L33" s="96">
        <v>154456000</v>
      </c>
      <c r="M33" s="97">
        <v>155489000</v>
      </c>
      <c r="N33" s="60">
        <f t="shared" si="4"/>
        <v>-16.859817682705756</v>
      </c>
      <c r="O33" s="59">
        <f t="shared" si="5"/>
        <v>-34.585726321476116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285000001</v>
      </c>
      <c r="D8" s="64">
        <v>369015426</v>
      </c>
      <c r="E8" s="65">
        <f>($D8-$C8)</f>
        <v>84015425</v>
      </c>
      <c r="F8" s="63">
        <v>300390002</v>
      </c>
      <c r="G8" s="64">
        <v>387460425</v>
      </c>
      <c r="H8" s="65">
        <f>($G8-$F8)</f>
        <v>87070423</v>
      </c>
      <c r="I8" s="65">
        <v>406900516</v>
      </c>
      <c r="J8" s="30">
        <f>IF($C8=0,0,($E8/$C8)*100)</f>
        <v>29.47909638779264</v>
      </c>
      <c r="K8" s="31">
        <f>IF($F8=0,0,($H8/$F8)*100)</f>
        <v>28.985792609702106</v>
      </c>
      <c r="L8" s="84">
        <v>2061211685</v>
      </c>
      <c r="M8" s="85">
        <v>2201616819</v>
      </c>
      <c r="N8" s="32">
        <f>IF($L8=0,0,($E8/$L8)*100)</f>
        <v>4.076021187508453</v>
      </c>
      <c r="O8" s="31">
        <f>IF($M8=0,0,($H8/$M8)*100)</f>
        <v>3.9548400179622716</v>
      </c>
      <c r="P8" s="6"/>
      <c r="Q8" s="33"/>
    </row>
    <row r="9" spans="1:17" ht="12.75">
      <c r="A9" s="3"/>
      <c r="B9" s="29" t="s">
        <v>16</v>
      </c>
      <c r="C9" s="63">
        <v>781862999</v>
      </c>
      <c r="D9" s="64">
        <v>750149501</v>
      </c>
      <c r="E9" s="65">
        <f>($D9-$C9)</f>
        <v>-31713498</v>
      </c>
      <c r="F9" s="63">
        <v>823987916</v>
      </c>
      <c r="G9" s="64">
        <v>780916678</v>
      </c>
      <c r="H9" s="65">
        <f>($G9-$F9)</f>
        <v>-43071238</v>
      </c>
      <c r="I9" s="65">
        <v>818400677</v>
      </c>
      <c r="J9" s="30">
        <f>IF($C9=0,0,($E9/$C9)*100)</f>
        <v>-4.056145135472768</v>
      </c>
      <c r="K9" s="31">
        <f>IF($F9=0,0,($H9/$F9)*100)</f>
        <v>-5.227168646973216</v>
      </c>
      <c r="L9" s="84">
        <v>2061211685</v>
      </c>
      <c r="M9" s="85">
        <v>2201616819</v>
      </c>
      <c r="N9" s="32">
        <f>IF($L9=0,0,($E9/$L9)*100)</f>
        <v>-1.53858520358621</v>
      </c>
      <c r="O9" s="31">
        <f>IF($M9=0,0,($H9/$M9)*100)</f>
        <v>-1.9563457922511445</v>
      </c>
      <c r="P9" s="6"/>
      <c r="Q9" s="33"/>
    </row>
    <row r="10" spans="1:17" ht="12.75">
      <c r="A10" s="3"/>
      <c r="B10" s="29" t="s">
        <v>17</v>
      </c>
      <c r="C10" s="63">
        <v>897268601</v>
      </c>
      <c r="D10" s="64">
        <v>942046758</v>
      </c>
      <c r="E10" s="65">
        <f aca="true" t="shared" si="0" ref="E10:E33">($D10-$C10)</f>
        <v>44778157</v>
      </c>
      <c r="F10" s="63">
        <v>988519335</v>
      </c>
      <c r="G10" s="64">
        <v>1033239716</v>
      </c>
      <c r="H10" s="65">
        <f aca="true" t="shared" si="1" ref="H10:H33">($G10-$F10)</f>
        <v>44720381</v>
      </c>
      <c r="I10" s="65">
        <v>1131799093</v>
      </c>
      <c r="J10" s="30">
        <f aca="true" t="shared" si="2" ref="J10:J33">IF($C10=0,0,($E10/$C10)*100)</f>
        <v>4.99049637422897</v>
      </c>
      <c r="K10" s="31">
        <f aca="true" t="shared" si="3" ref="K10:K33">IF($F10=0,0,($H10/$F10)*100)</f>
        <v>4.5239763570229</v>
      </c>
      <c r="L10" s="84">
        <v>2061211685</v>
      </c>
      <c r="M10" s="85">
        <v>2201616819</v>
      </c>
      <c r="N10" s="32">
        <f aca="true" t="shared" si="4" ref="N10:N33">IF($L10=0,0,($E10/$L10)*100)</f>
        <v>2.172419132196022</v>
      </c>
      <c r="O10" s="31">
        <f aca="true" t="shared" si="5" ref="O10:O33">IF($M10=0,0,($H10/$M10)*100)</f>
        <v>2.0312517879615637</v>
      </c>
      <c r="P10" s="6"/>
      <c r="Q10" s="33"/>
    </row>
    <row r="11" spans="1:17" ht="16.5">
      <c r="A11" s="7"/>
      <c r="B11" s="34" t="s">
        <v>18</v>
      </c>
      <c r="C11" s="66">
        <f>SUM(C8:C10)</f>
        <v>1964131601</v>
      </c>
      <c r="D11" s="67">
        <v>2061211685</v>
      </c>
      <c r="E11" s="68">
        <f t="shared" si="0"/>
        <v>97080084</v>
      </c>
      <c r="F11" s="66">
        <f>SUM(F8:F10)</f>
        <v>2112897253</v>
      </c>
      <c r="G11" s="67">
        <v>2201616819</v>
      </c>
      <c r="H11" s="68">
        <f t="shared" si="1"/>
        <v>88719566</v>
      </c>
      <c r="I11" s="68">
        <v>2357100286</v>
      </c>
      <c r="J11" s="35">
        <f t="shared" si="2"/>
        <v>4.942646610368344</v>
      </c>
      <c r="K11" s="36">
        <f t="shared" si="3"/>
        <v>4.198953161306419</v>
      </c>
      <c r="L11" s="86">
        <v>2061211685</v>
      </c>
      <c r="M11" s="87">
        <v>2201616819</v>
      </c>
      <c r="N11" s="37">
        <f t="shared" si="4"/>
        <v>4.709855116118265</v>
      </c>
      <c r="O11" s="36">
        <f t="shared" si="5"/>
        <v>4.029746013672691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498656498</v>
      </c>
      <c r="D13" s="64">
        <v>558802602</v>
      </c>
      <c r="E13" s="65">
        <f t="shared" si="0"/>
        <v>60146104</v>
      </c>
      <c r="F13" s="63">
        <v>524320571</v>
      </c>
      <c r="G13" s="64">
        <v>585623903</v>
      </c>
      <c r="H13" s="65">
        <f t="shared" si="1"/>
        <v>61303332</v>
      </c>
      <c r="I13" s="65">
        <v>613733866</v>
      </c>
      <c r="J13" s="30">
        <f t="shared" si="2"/>
        <v>12.061630449263694</v>
      </c>
      <c r="K13" s="31">
        <f t="shared" si="3"/>
        <v>11.691956293662184</v>
      </c>
      <c r="L13" s="84">
        <v>2462474369</v>
      </c>
      <c r="M13" s="85">
        <v>2581135310</v>
      </c>
      <c r="N13" s="32">
        <f t="shared" si="4"/>
        <v>2.442506803610917</v>
      </c>
      <c r="O13" s="31">
        <f t="shared" si="5"/>
        <v>2.3750530149463573</v>
      </c>
      <c r="P13" s="6"/>
      <c r="Q13" s="33"/>
    </row>
    <row r="14" spans="1:17" ht="12.75">
      <c r="A14" s="3"/>
      <c r="B14" s="29" t="s">
        <v>21</v>
      </c>
      <c r="C14" s="63">
        <v>235000000</v>
      </c>
      <c r="D14" s="64">
        <v>200000000</v>
      </c>
      <c r="E14" s="65">
        <f t="shared" si="0"/>
        <v>-35000000</v>
      </c>
      <c r="F14" s="63">
        <v>190000000</v>
      </c>
      <c r="G14" s="64">
        <v>209600000</v>
      </c>
      <c r="H14" s="65">
        <f t="shared" si="1"/>
        <v>19600000</v>
      </c>
      <c r="I14" s="65">
        <v>219660800</v>
      </c>
      <c r="J14" s="30">
        <f t="shared" si="2"/>
        <v>-14.893617021276595</v>
      </c>
      <c r="K14" s="31">
        <f t="shared" si="3"/>
        <v>10.31578947368421</v>
      </c>
      <c r="L14" s="84">
        <v>2462474369</v>
      </c>
      <c r="M14" s="85">
        <v>2581135310</v>
      </c>
      <c r="N14" s="32">
        <f t="shared" si="4"/>
        <v>-1.4213345909550865</v>
      </c>
      <c r="O14" s="31">
        <f t="shared" si="5"/>
        <v>0.7593557735646179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2462474369</v>
      </c>
      <c r="M15" s="85">
        <v>2581135310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590240000</v>
      </c>
      <c r="D16" s="64">
        <v>600000000</v>
      </c>
      <c r="E16" s="65">
        <f t="shared" si="0"/>
        <v>9760000</v>
      </c>
      <c r="F16" s="63">
        <v>622112960</v>
      </c>
      <c r="G16" s="64">
        <v>625760000</v>
      </c>
      <c r="H16" s="65">
        <f t="shared" si="1"/>
        <v>3647040</v>
      </c>
      <c r="I16" s="65">
        <v>641982400</v>
      </c>
      <c r="J16" s="30">
        <f t="shared" si="2"/>
        <v>1.6535646516671185</v>
      </c>
      <c r="K16" s="31">
        <f t="shared" si="3"/>
        <v>0.5862343713270336</v>
      </c>
      <c r="L16" s="84">
        <v>2462474369</v>
      </c>
      <c r="M16" s="85">
        <v>2581135310</v>
      </c>
      <c r="N16" s="32">
        <f t="shared" si="4"/>
        <v>0.39634930307776134</v>
      </c>
      <c r="O16" s="31">
        <f t="shared" si="5"/>
        <v>0.14129596328679103</v>
      </c>
      <c r="P16" s="6"/>
      <c r="Q16" s="33"/>
    </row>
    <row r="17" spans="1:17" ht="12.75">
      <c r="A17" s="3"/>
      <c r="B17" s="29" t="s">
        <v>23</v>
      </c>
      <c r="C17" s="63">
        <v>1175196836</v>
      </c>
      <c r="D17" s="64">
        <v>1103671767</v>
      </c>
      <c r="E17" s="65">
        <f t="shared" si="0"/>
        <v>-71525069</v>
      </c>
      <c r="F17" s="63">
        <v>1235861065</v>
      </c>
      <c r="G17" s="64">
        <v>1160151407</v>
      </c>
      <c r="H17" s="65">
        <f t="shared" si="1"/>
        <v>-75709658</v>
      </c>
      <c r="I17" s="65">
        <v>1195510445</v>
      </c>
      <c r="J17" s="42">
        <f t="shared" si="2"/>
        <v>-6.0862203512603745</v>
      </c>
      <c r="K17" s="31">
        <f t="shared" si="3"/>
        <v>-6.126065473225341</v>
      </c>
      <c r="L17" s="88">
        <v>2462474369</v>
      </c>
      <c r="M17" s="85">
        <v>2581135310</v>
      </c>
      <c r="N17" s="32">
        <f t="shared" si="4"/>
        <v>-2.9046015625756954</v>
      </c>
      <c r="O17" s="31">
        <f t="shared" si="5"/>
        <v>-2.933192138617483</v>
      </c>
      <c r="P17" s="6"/>
      <c r="Q17" s="33"/>
    </row>
    <row r="18" spans="1:17" ht="16.5">
      <c r="A18" s="3"/>
      <c r="B18" s="34" t="s">
        <v>24</v>
      </c>
      <c r="C18" s="66">
        <f>SUM(C13:C17)</f>
        <v>2499093334</v>
      </c>
      <c r="D18" s="67">
        <v>2462474369</v>
      </c>
      <c r="E18" s="68">
        <f t="shared" si="0"/>
        <v>-36618965</v>
      </c>
      <c r="F18" s="66">
        <f>SUM(F13:F17)</f>
        <v>2572294596</v>
      </c>
      <c r="G18" s="67">
        <v>2581135310</v>
      </c>
      <c r="H18" s="68">
        <f t="shared" si="1"/>
        <v>8840714</v>
      </c>
      <c r="I18" s="68">
        <v>2670887511</v>
      </c>
      <c r="J18" s="43">
        <f t="shared" si="2"/>
        <v>-1.4652900114534098</v>
      </c>
      <c r="K18" s="36">
        <f t="shared" si="3"/>
        <v>0.34368979407520395</v>
      </c>
      <c r="L18" s="89">
        <v>2462474369</v>
      </c>
      <c r="M18" s="87">
        <v>2581135310</v>
      </c>
      <c r="N18" s="37">
        <f t="shared" si="4"/>
        <v>-1.4870800468421037</v>
      </c>
      <c r="O18" s="36">
        <f t="shared" si="5"/>
        <v>0.34251261318028303</v>
      </c>
      <c r="P18" s="6"/>
      <c r="Q18" s="38"/>
    </row>
    <row r="19" spans="1:17" ht="16.5">
      <c r="A19" s="44"/>
      <c r="B19" s="45" t="s">
        <v>25</v>
      </c>
      <c r="C19" s="72">
        <f>C11-C18</f>
        <v>-534961733</v>
      </c>
      <c r="D19" s="73">
        <v>-401262684</v>
      </c>
      <c r="E19" s="74">
        <f t="shared" si="0"/>
        <v>133699049</v>
      </c>
      <c r="F19" s="75">
        <f>F11-F18</f>
        <v>-459397343</v>
      </c>
      <c r="G19" s="76">
        <v>-379518491</v>
      </c>
      <c r="H19" s="77">
        <f t="shared" si="1"/>
        <v>79878852</v>
      </c>
      <c r="I19" s="77">
        <v>-313787225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281482417</v>
      </c>
      <c r="M22" s="85">
        <v>327000000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281482417</v>
      </c>
      <c r="M23" s="85">
        <v>327000000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317703000</v>
      </c>
      <c r="D24" s="64">
        <v>281482417</v>
      </c>
      <c r="E24" s="65">
        <f t="shared" si="0"/>
        <v>-36220583</v>
      </c>
      <c r="F24" s="63">
        <v>342794000</v>
      </c>
      <c r="G24" s="64">
        <v>327000000</v>
      </c>
      <c r="H24" s="65">
        <f t="shared" si="1"/>
        <v>-15794000</v>
      </c>
      <c r="I24" s="65">
        <v>335000000</v>
      </c>
      <c r="J24" s="30">
        <f t="shared" si="2"/>
        <v>-11.400768327651926</v>
      </c>
      <c r="K24" s="31">
        <f t="shared" si="3"/>
        <v>-4.607431868702486</v>
      </c>
      <c r="L24" s="84">
        <v>281482417</v>
      </c>
      <c r="M24" s="85">
        <v>327000000</v>
      </c>
      <c r="N24" s="32">
        <f t="shared" si="4"/>
        <v>-12.867795930571393</v>
      </c>
      <c r="O24" s="31">
        <f t="shared" si="5"/>
        <v>-4.8299694189602445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281482417</v>
      </c>
      <c r="M25" s="85">
        <v>327000000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317703000</v>
      </c>
      <c r="D26" s="67">
        <v>281482417</v>
      </c>
      <c r="E26" s="68">
        <f t="shared" si="0"/>
        <v>-36220583</v>
      </c>
      <c r="F26" s="66">
        <f>SUM(F22:F24)</f>
        <v>342794000</v>
      </c>
      <c r="G26" s="67">
        <v>327000000</v>
      </c>
      <c r="H26" s="68">
        <f t="shared" si="1"/>
        <v>-15794000</v>
      </c>
      <c r="I26" s="68">
        <v>335000000</v>
      </c>
      <c r="J26" s="43">
        <f t="shared" si="2"/>
        <v>-11.400768327651926</v>
      </c>
      <c r="K26" s="36">
        <f t="shared" si="3"/>
        <v>-4.607431868702486</v>
      </c>
      <c r="L26" s="89">
        <v>281482417</v>
      </c>
      <c r="M26" s="87">
        <v>327000000</v>
      </c>
      <c r="N26" s="37">
        <f t="shared" si="4"/>
        <v>-12.867795930571393</v>
      </c>
      <c r="O26" s="36">
        <f t="shared" si="5"/>
        <v>-4.8299694189602445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120000000</v>
      </c>
      <c r="D28" s="64">
        <v>97400000</v>
      </c>
      <c r="E28" s="65">
        <f t="shared" si="0"/>
        <v>-22600000</v>
      </c>
      <c r="F28" s="63">
        <v>142000000</v>
      </c>
      <c r="G28" s="64">
        <v>65000000</v>
      </c>
      <c r="H28" s="65">
        <f t="shared" si="1"/>
        <v>-77000000</v>
      </c>
      <c r="I28" s="65">
        <v>85000000</v>
      </c>
      <c r="J28" s="30">
        <f t="shared" si="2"/>
        <v>-18.833333333333332</v>
      </c>
      <c r="K28" s="31">
        <f t="shared" si="3"/>
        <v>-54.22535211267606</v>
      </c>
      <c r="L28" s="84">
        <v>281482417</v>
      </c>
      <c r="M28" s="85">
        <v>327000000</v>
      </c>
      <c r="N28" s="32">
        <f t="shared" si="4"/>
        <v>-8.028920683880585</v>
      </c>
      <c r="O28" s="31">
        <f t="shared" si="5"/>
        <v>-23.547400611620795</v>
      </c>
      <c r="P28" s="6"/>
      <c r="Q28" s="33"/>
    </row>
    <row r="29" spans="1:17" ht="12.75">
      <c r="A29" s="7"/>
      <c r="B29" s="29" t="s">
        <v>33</v>
      </c>
      <c r="C29" s="63">
        <v>36703000</v>
      </c>
      <c r="D29" s="64">
        <v>22897150</v>
      </c>
      <c r="E29" s="65">
        <f t="shared" si="0"/>
        <v>-13805850</v>
      </c>
      <c r="F29" s="63">
        <v>38794000</v>
      </c>
      <c r="G29" s="64">
        <v>75000000</v>
      </c>
      <c r="H29" s="65">
        <f t="shared" si="1"/>
        <v>36206000</v>
      </c>
      <c r="I29" s="65">
        <v>71000000</v>
      </c>
      <c r="J29" s="30">
        <f t="shared" si="2"/>
        <v>-37.61504509168188</v>
      </c>
      <c r="K29" s="31">
        <f t="shared" si="3"/>
        <v>93.32886528844668</v>
      </c>
      <c r="L29" s="84">
        <v>281482417</v>
      </c>
      <c r="M29" s="85">
        <v>327000000</v>
      </c>
      <c r="N29" s="32">
        <f t="shared" si="4"/>
        <v>-4.904693567413839</v>
      </c>
      <c r="O29" s="31">
        <f t="shared" si="5"/>
        <v>11.07217125382263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281482417</v>
      </c>
      <c r="M30" s="85">
        <v>327000000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88000000</v>
      </c>
      <c r="D31" s="64">
        <v>62600000</v>
      </c>
      <c r="E31" s="65">
        <f t="shared" si="0"/>
        <v>-25400000</v>
      </c>
      <c r="F31" s="63">
        <v>84000000</v>
      </c>
      <c r="G31" s="64">
        <v>98000000</v>
      </c>
      <c r="H31" s="65">
        <f t="shared" si="1"/>
        <v>14000000</v>
      </c>
      <c r="I31" s="65">
        <v>91000000</v>
      </c>
      <c r="J31" s="30">
        <f t="shared" si="2"/>
        <v>-28.863636363636363</v>
      </c>
      <c r="K31" s="31">
        <f t="shared" si="3"/>
        <v>16.666666666666664</v>
      </c>
      <c r="L31" s="84">
        <v>281482417</v>
      </c>
      <c r="M31" s="85">
        <v>327000000</v>
      </c>
      <c r="N31" s="32">
        <f t="shared" si="4"/>
        <v>-9.023654219936587</v>
      </c>
      <c r="O31" s="31">
        <f t="shared" si="5"/>
        <v>4.281345565749235</v>
      </c>
      <c r="P31" s="6"/>
      <c r="Q31" s="33"/>
    </row>
    <row r="32" spans="1:17" ht="12.75">
      <c r="A32" s="7"/>
      <c r="B32" s="29" t="s">
        <v>36</v>
      </c>
      <c r="C32" s="63">
        <v>73000000</v>
      </c>
      <c r="D32" s="64">
        <v>98585267</v>
      </c>
      <c r="E32" s="65">
        <f t="shared" si="0"/>
        <v>25585267</v>
      </c>
      <c r="F32" s="63">
        <v>78000000</v>
      </c>
      <c r="G32" s="64">
        <v>89000000</v>
      </c>
      <c r="H32" s="65">
        <f t="shared" si="1"/>
        <v>11000000</v>
      </c>
      <c r="I32" s="65">
        <v>88000000</v>
      </c>
      <c r="J32" s="30">
        <f t="shared" si="2"/>
        <v>35.04831095890411</v>
      </c>
      <c r="K32" s="31">
        <f t="shared" si="3"/>
        <v>14.102564102564102</v>
      </c>
      <c r="L32" s="84">
        <v>281482417</v>
      </c>
      <c r="M32" s="85">
        <v>327000000</v>
      </c>
      <c r="N32" s="32">
        <f t="shared" si="4"/>
        <v>9.089472540659619</v>
      </c>
      <c r="O32" s="31">
        <f t="shared" si="5"/>
        <v>3.3639143730886847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317703000</v>
      </c>
      <c r="D33" s="82">
        <v>281482417</v>
      </c>
      <c r="E33" s="83">
        <f t="shared" si="0"/>
        <v>-36220583</v>
      </c>
      <c r="F33" s="81">
        <f>SUM(F28:F32)</f>
        <v>342794000</v>
      </c>
      <c r="G33" s="82">
        <v>327000000</v>
      </c>
      <c r="H33" s="83">
        <f t="shared" si="1"/>
        <v>-15794000</v>
      </c>
      <c r="I33" s="83">
        <v>335000000</v>
      </c>
      <c r="J33" s="58">
        <f t="shared" si="2"/>
        <v>-11.400768327651926</v>
      </c>
      <c r="K33" s="59">
        <f t="shared" si="3"/>
        <v>-4.607431868702486</v>
      </c>
      <c r="L33" s="96">
        <v>281482417</v>
      </c>
      <c r="M33" s="97">
        <v>327000000</v>
      </c>
      <c r="N33" s="60">
        <f t="shared" si="4"/>
        <v>-12.867795930571393</v>
      </c>
      <c r="O33" s="59">
        <f t="shared" si="5"/>
        <v>-4.8299694189602445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381171571</v>
      </c>
      <c r="D8" s="64">
        <v>398240441</v>
      </c>
      <c r="E8" s="65">
        <f>($D8-$C8)</f>
        <v>17068870</v>
      </c>
      <c r="F8" s="63">
        <v>401678602</v>
      </c>
      <c r="G8" s="64">
        <v>424524311</v>
      </c>
      <c r="H8" s="65">
        <f>($G8-$F8)</f>
        <v>22845709</v>
      </c>
      <c r="I8" s="65">
        <v>444052429</v>
      </c>
      <c r="J8" s="30">
        <f>IF($C8=0,0,($E8/$C8)*100)</f>
        <v>4.4780018497234675</v>
      </c>
      <c r="K8" s="31">
        <f>IF($F8=0,0,($H8/$F8)*100)</f>
        <v>5.687559378629784</v>
      </c>
      <c r="L8" s="84">
        <v>5190748914</v>
      </c>
      <c r="M8" s="85">
        <v>5525327149</v>
      </c>
      <c r="N8" s="32">
        <f>IF($L8=0,0,($E8/$L8)*100)</f>
        <v>0.32883251112307604</v>
      </c>
      <c r="O8" s="31">
        <f>IF($M8=0,0,($H8/$M8)*100)</f>
        <v>0.4134725127386299</v>
      </c>
      <c r="P8" s="6"/>
      <c r="Q8" s="33"/>
    </row>
    <row r="9" spans="1:17" ht="12.75">
      <c r="A9" s="3"/>
      <c r="B9" s="29" t="s">
        <v>16</v>
      </c>
      <c r="C9" s="63">
        <v>3551790347</v>
      </c>
      <c r="D9" s="64">
        <v>3339986071</v>
      </c>
      <c r="E9" s="65">
        <f>($D9-$C9)</f>
        <v>-211804276</v>
      </c>
      <c r="F9" s="63">
        <v>3742876667</v>
      </c>
      <c r="G9" s="64">
        <v>3527025292</v>
      </c>
      <c r="H9" s="65">
        <f>($G9-$F9)</f>
        <v>-215851375</v>
      </c>
      <c r="I9" s="65">
        <v>3689268454</v>
      </c>
      <c r="J9" s="30">
        <f>IF($C9=0,0,($E9/$C9)*100)</f>
        <v>-5.963310198725534</v>
      </c>
      <c r="K9" s="31">
        <f>IF($F9=0,0,($H9/$F9)*100)</f>
        <v>-5.766991386681457</v>
      </c>
      <c r="L9" s="84">
        <v>5190748914</v>
      </c>
      <c r="M9" s="85">
        <v>5525327149</v>
      </c>
      <c r="N9" s="32">
        <f>IF($L9=0,0,($E9/$L9)*100)</f>
        <v>-4.080418442678694</v>
      </c>
      <c r="O9" s="31">
        <f>IF($M9=0,0,($H9/$M9)*100)</f>
        <v>-3.906580898817291</v>
      </c>
      <c r="P9" s="6"/>
      <c r="Q9" s="33"/>
    </row>
    <row r="10" spans="1:17" ht="12.75">
      <c r="A10" s="3"/>
      <c r="B10" s="29" t="s">
        <v>17</v>
      </c>
      <c r="C10" s="63">
        <v>1621138139</v>
      </c>
      <c r="D10" s="64">
        <v>1452522402</v>
      </c>
      <c r="E10" s="65">
        <f aca="true" t="shared" si="0" ref="E10:E33">($D10-$C10)</f>
        <v>-168615737</v>
      </c>
      <c r="F10" s="63">
        <v>1770432158</v>
      </c>
      <c r="G10" s="64">
        <v>1573777546</v>
      </c>
      <c r="H10" s="65">
        <f aca="true" t="shared" si="1" ref="H10:H33">($G10-$F10)</f>
        <v>-196654612</v>
      </c>
      <c r="I10" s="65">
        <v>1704142647</v>
      </c>
      <c r="J10" s="30">
        <f aca="true" t="shared" si="2" ref="J10:J33">IF($C10=0,0,($E10/$C10)*100)</f>
        <v>-10.401071503012735</v>
      </c>
      <c r="K10" s="31">
        <f aca="true" t="shared" si="3" ref="K10:K33">IF($F10=0,0,($H10/$F10)*100)</f>
        <v>-11.107718028696132</v>
      </c>
      <c r="L10" s="84">
        <v>5190748914</v>
      </c>
      <c r="M10" s="85">
        <v>5525327149</v>
      </c>
      <c r="N10" s="32">
        <f aca="true" t="shared" si="4" ref="N10:N33">IF($L10=0,0,($E10/$L10)*100)</f>
        <v>-3.2483893903098546</v>
      </c>
      <c r="O10" s="31">
        <f aca="true" t="shared" si="5" ref="O10:O33">IF($M10=0,0,($H10/$M10)*100)</f>
        <v>-3.5591487471577405</v>
      </c>
      <c r="P10" s="6"/>
      <c r="Q10" s="33"/>
    </row>
    <row r="11" spans="1:17" ht="16.5">
      <c r="A11" s="7"/>
      <c r="B11" s="34" t="s">
        <v>18</v>
      </c>
      <c r="C11" s="66">
        <f>SUM(C8:C10)</f>
        <v>5554100057</v>
      </c>
      <c r="D11" s="67">
        <v>5190748914</v>
      </c>
      <c r="E11" s="68">
        <f t="shared" si="0"/>
        <v>-363351143</v>
      </c>
      <c r="F11" s="66">
        <f>SUM(F8:F10)</f>
        <v>5914987427</v>
      </c>
      <c r="G11" s="67">
        <v>5525327149</v>
      </c>
      <c r="H11" s="68">
        <f t="shared" si="1"/>
        <v>-389660278</v>
      </c>
      <c r="I11" s="68">
        <v>5837463530</v>
      </c>
      <c r="J11" s="35">
        <f t="shared" si="2"/>
        <v>-6.542034519922946</v>
      </c>
      <c r="K11" s="36">
        <f t="shared" si="3"/>
        <v>-6.587677198117567</v>
      </c>
      <c r="L11" s="86">
        <v>5190748914</v>
      </c>
      <c r="M11" s="87">
        <v>5525327149</v>
      </c>
      <c r="N11" s="37">
        <f t="shared" si="4"/>
        <v>-6.999975321865472</v>
      </c>
      <c r="O11" s="36">
        <f t="shared" si="5"/>
        <v>-7.0522571332364015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778085498</v>
      </c>
      <c r="D13" s="64">
        <v>792398131</v>
      </c>
      <c r="E13" s="65">
        <f t="shared" si="0"/>
        <v>14312633</v>
      </c>
      <c r="F13" s="63">
        <v>820100672</v>
      </c>
      <c r="G13" s="64">
        <v>828848445</v>
      </c>
      <c r="H13" s="65">
        <f t="shared" si="1"/>
        <v>8747773</v>
      </c>
      <c r="I13" s="65">
        <v>866975473</v>
      </c>
      <c r="J13" s="30">
        <f t="shared" si="2"/>
        <v>1.8394679038215411</v>
      </c>
      <c r="K13" s="31">
        <f t="shared" si="3"/>
        <v>1.0666706294321875</v>
      </c>
      <c r="L13" s="84">
        <v>4326090405</v>
      </c>
      <c r="M13" s="85">
        <v>4497755164</v>
      </c>
      <c r="N13" s="32">
        <f t="shared" si="4"/>
        <v>0.3308445191866026</v>
      </c>
      <c r="O13" s="31">
        <f t="shared" si="5"/>
        <v>0.19449197835438248</v>
      </c>
      <c r="P13" s="6"/>
      <c r="Q13" s="33"/>
    </row>
    <row r="14" spans="1:17" ht="12.75">
      <c r="A14" s="3"/>
      <c r="B14" s="29" t="s">
        <v>21</v>
      </c>
      <c r="C14" s="63">
        <v>629969662</v>
      </c>
      <c r="D14" s="64">
        <v>898086851</v>
      </c>
      <c r="E14" s="65">
        <f t="shared" si="0"/>
        <v>268117189</v>
      </c>
      <c r="F14" s="63">
        <v>620941222</v>
      </c>
      <c r="G14" s="64">
        <v>890769496</v>
      </c>
      <c r="H14" s="65">
        <f t="shared" si="1"/>
        <v>269828274</v>
      </c>
      <c r="I14" s="65">
        <v>870003727</v>
      </c>
      <c r="J14" s="30">
        <f t="shared" si="2"/>
        <v>42.56033348475756</v>
      </c>
      <c r="K14" s="31">
        <f t="shared" si="3"/>
        <v>43.454720743278344</v>
      </c>
      <c r="L14" s="84">
        <v>4326090405</v>
      </c>
      <c r="M14" s="85">
        <v>4497755164</v>
      </c>
      <c r="N14" s="32">
        <f t="shared" si="4"/>
        <v>6.1976788254382305</v>
      </c>
      <c r="O14" s="31">
        <f t="shared" si="5"/>
        <v>5.999176570563546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4326090405</v>
      </c>
      <c r="M15" s="85">
        <v>4497755164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2456927101</v>
      </c>
      <c r="D16" s="64">
        <v>1358418894</v>
      </c>
      <c r="E16" s="65">
        <f t="shared" si="0"/>
        <v>-1098508207</v>
      </c>
      <c r="F16" s="63">
        <v>2589601163</v>
      </c>
      <c r="G16" s="64">
        <v>1431854660</v>
      </c>
      <c r="H16" s="65">
        <f t="shared" si="1"/>
        <v>-1157746503</v>
      </c>
      <c r="I16" s="65">
        <v>1509174813</v>
      </c>
      <c r="J16" s="30">
        <f t="shared" si="2"/>
        <v>-44.71065529591389</v>
      </c>
      <c r="K16" s="31">
        <f t="shared" si="3"/>
        <v>-44.707521742798974</v>
      </c>
      <c r="L16" s="84">
        <v>4326090405</v>
      </c>
      <c r="M16" s="85">
        <v>4497755164</v>
      </c>
      <c r="N16" s="32">
        <f t="shared" si="4"/>
        <v>-25.392631779732767</v>
      </c>
      <c r="O16" s="31">
        <f t="shared" si="5"/>
        <v>-25.740540798365252</v>
      </c>
      <c r="P16" s="6"/>
      <c r="Q16" s="33"/>
    </row>
    <row r="17" spans="1:17" ht="12.75">
      <c r="A17" s="3"/>
      <c r="B17" s="29" t="s">
        <v>23</v>
      </c>
      <c r="C17" s="63">
        <v>1514383860</v>
      </c>
      <c r="D17" s="64">
        <v>1277186529</v>
      </c>
      <c r="E17" s="65">
        <f t="shared" si="0"/>
        <v>-237197331</v>
      </c>
      <c r="F17" s="63">
        <v>1596249123</v>
      </c>
      <c r="G17" s="64">
        <v>1346282563</v>
      </c>
      <c r="H17" s="65">
        <f t="shared" si="1"/>
        <v>-249966560</v>
      </c>
      <c r="I17" s="65">
        <v>1420859197</v>
      </c>
      <c r="J17" s="42">
        <f t="shared" si="2"/>
        <v>-15.66295952203294</v>
      </c>
      <c r="K17" s="31">
        <f t="shared" si="3"/>
        <v>-15.659620819725895</v>
      </c>
      <c r="L17" s="88">
        <v>4326090405</v>
      </c>
      <c r="M17" s="85">
        <v>4497755164</v>
      </c>
      <c r="N17" s="32">
        <f t="shared" si="4"/>
        <v>-5.482949009245219</v>
      </c>
      <c r="O17" s="31">
        <f t="shared" si="5"/>
        <v>-5.557584859236682</v>
      </c>
      <c r="P17" s="6"/>
      <c r="Q17" s="33"/>
    </row>
    <row r="18" spans="1:17" ht="16.5">
      <c r="A18" s="3"/>
      <c r="B18" s="34" t="s">
        <v>24</v>
      </c>
      <c r="C18" s="66">
        <f>SUM(C13:C17)</f>
        <v>5379366121</v>
      </c>
      <c r="D18" s="67">
        <v>4326090405</v>
      </c>
      <c r="E18" s="68">
        <f t="shared" si="0"/>
        <v>-1053275716</v>
      </c>
      <c r="F18" s="66">
        <f>SUM(F13:F17)</f>
        <v>5626892180</v>
      </c>
      <c r="G18" s="67">
        <v>4497755164</v>
      </c>
      <c r="H18" s="68">
        <f t="shared" si="1"/>
        <v>-1129137016</v>
      </c>
      <c r="I18" s="68">
        <v>4667013210</v>
      </c>
      <c r="J18" s="43">
        <f t="shared" si="2"/>
        <v>-19.57992247243065</v>
      </c>
      <c r="K18" s="36">
        <f t="shared" si="3"/>
        <v>-20.066796730411138</v>
      </c>
      <c r="L18" s="89">
        <v>4326090405</v>
      </c>
      <c r="M18" s="87">
        <v>4497755164</v>
      </c>
      <c r="N18" s="37">
        <f t="shared" si="4"/>
        <v>-24.347057444353155</v>
      </c>
      <c r="O18" s="36">
        <f t="shared" si="5"/>
        <v>-25.10445710868401</v>
      </c>
      <c r="P18" s="6"/>
      <c r="Q18" s="38"/>
    </row>
    <row r="19" spans="1:17" ht="16.5">
      <c r="A19" s="44"/>
      <c r="B19" s="45" t="s">
        <v>25</v>
      </c>
      <c r="C19" s="72">
        <f>C11-C18</f>
        <v>174733936</v>
      </c>
      <c r="D19" s="73">
        <v>864658509</v>
      </c>
      <c r="E19" s="74">
        <f t="shared" si="0"/>
        <v>689924573</v>
      </c>
      <c r="F19" s="75">
        <f>F11-F18</f>
        <v>288095247</v>
      </c>
      <c r="G19" s="76">
        <v>1027571985</v>
      </c>
      <c r="H19" s="77">
        <f t="shared" si="1"/>
        <v>739476738</v>
      </c>
      <c r="I19" s="77">
        <v>1170450320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60000000</v>
      </c>
      <c r="D22" s="64">
        <v>95000000</v>
      </c>
      <c r="E22" s="65">
        <f t="shared" si="0"/>
        <v>35000000</v>
      </c>
      <c r="F22" s="63">
        <v>64200000</v>
      </c>
      <c r="G22" s="64">
        <v>25000000</v>
      </c>
      <c r="H22" s="65">
        <f t="shared" si="1"/>
        <v>-39200000</v>
      </c>
      <c r="I22" s="65">
        <v>25000000</v>
      </c>
      <c r="J22" s="30">
        <f t="shared" si="2"/>
        <v>58.333333333333336</v>
      </c>
      <c r="K22" s="31">
        <f t="shared" si="3"/>
        <v>-61.059190031152646</v>
      </c>
      <c r="L22" s="84">
        <v>611404497</v>
      </c>
      <c r="M22" s="85">
        <v>616485597</v>
      </c>
      <c r="N22" s="32">
        <f t="shared" si="4"/>
        <v>5.724524463221277</v>
      </c>
      <c r="O22" s="31">
        <f t="shared" si="5"/>
        <v>-6.35862381712707</v>
      </c>
      <c r="P22" s="6"/>
      <c r="Q22" s="33"/>
    </row>
    <row r="23" spans="1:17" ht="12.75">
      <c r="A23" s="7"/>
      <c r="B23" s="29" t="s">
        <v>28</v>
      </c>
      <c r="C23" s="63">
        <v>300420552</v>
      </c>
      <c r="D23" s="64">
        <v>57318500</v>
      </c>
      <c r="E23" s="65">
        <f t="shared" si="0"/>
        <v>-243102052</v>
      </c>
      <c r="F23" s="63">
        <v>319563803</v>
      </c>
      <c r="G23" s="64">
        <v>79399993</v>
      </c>
      <c r="H23" s="65">
        <f t="shared" si="1"/>
        <v>-240163810</v>
      </c>
      <c r="I23" s="65">
        <v>85868680</v>
      </c>
      <c r="J23" s="30">
        <f t="shared" si="2"/>
        <v>-80.92057962798764</v>
      </c>
      <c r="K23" s="31">
        <f t="shared" si="3"/>
        <v>-75.1536337173957</v>
      </c>
      <c r="L23" s="84">
        <v>611404497</v>
      </c>
      <c r="M23" s="85">
        <v>616485597</v>
      </c>
      <c r="N23" s="32">
        <f t="shared" si="4"/>
        <v>-39.76124696380832</v>
      </c>
      <c r="O23" s="31">
        <f t="shared" si="5"/>
        <v>-38.956921486683164</v>
      </c>
      <c r="P23" s="6"/>
      <c r="Q23" s="33"/>
    </row>
    <row r="24" spans="1:17" ht="12.75">
      <c r="A24" s="7"/>
      <c r="B24" s="29" t="s">
        <v>29</v>
      </c>
      <c r="C24" s="63">
        <v>470056071</v>
      </c>
      <c r="D24" s="64">
        <v>459085997</v>
      </c>
      <c r="E24" s="65">
        <f t="shared" si="0"/>
        <v>-10970074</v>
      </c>
      <c r="F24" s="63">
        <v>497601942</v>
      </c>
      <c r="G24" s="64">
        <v>512085604</v>
      </c>
      <c r="H24" s="65">
        <f t="shared" si="1"/>
        <v>14483662</v>
      </c>
      <c r="I24" s="65">
        <v>564630040</v>
      </c>
      <c r="J24" s="30">
        <f t="shared" si="2"/>
        <v>-2.333779877932903</v>
      </c>
      <c r="K24" s="31">
        <f t="shared" si="3"/>
        <v>2.9106924184793477</v>
      </c>
      <c r="L24" s="84">
        <v>611404497</v>
      </c>
      <c r="M24" s="85">
        <v>616485597</v>
      </c>
      <c r="N24" s="32">
        <f t="shared" si="4"/>
        <v>-1.7942416278956481</v>
      </c>
      <c r="O24" s="31">
        <f t="shared" si="5"/>
        <v>2.349391789602507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611404497</v>
      </c>
      <c r="M25" s="85">
        <v>616485597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830476623</v>
      </c>
      <c r="D26" s="67">
        <v>611404497</v>
      </c>
      <c r="E26" s="68">
        <f t="shared" si="0"/>
        <v>-219072126</v>
      </c>
      <c r="F26" s="66">
        <f>SUM(F22:F24)</f>
        <v>881365745</v>
      </c>
      <c r="G26" s="67">
        <v>616485597</v>
      </c>
      <c r="H26" s="68">
        <f t="shared" si="1"/>
        <v>-264880148</v>
      </c>
      <c r="I26" s="68">
        <v>675498720</v>
      </c>
      <c r="J26" s="43">
        <f t="shared" si="2"/>
        <v>-26.379084002223625</v>
      </c>
      <c r="K26" s="36">
        <f t="shared" si="3"/>
        <v>-30.053374493241737</v>
      </c>
      <c r="L26" s="89">
        <v>611404497</v>
      </c>
      <c r="M26" s="87">
        <v>616485597</v>
      </c>
      <c r="N26" s="37">
        <f t="shared" si="4"/>
        <v>-35.830964128482684</v>
      </c>
      <c r="O26" s="36">
        <f t="shared" si="5"/>
        <v>-42.966153514207726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203438798</v>
      </c>
      <c r="D28" s="64">
        <v>142300000</v>
      </c>
      <c r="E28" s="65">
        <f t="shared" si="0"/>
        <v>-61138798</v>
      </c>
      <c r="F28" s="63">
        <v>173880000</v>
      </c>
      <c r="G28" s="64">
        <v>169132000</v>
      </c>
      <c r="H28" s="65">
        <f t="shared" si="1"/>
        <v>-4748000</v>
      </c>
      <c r="I28" s="65">
        <v>188196556</v>
      </c>
      <c r="J28" s="30">
        <f t="shared" si="2"/>
        <v>-30.05267363013028</v>
      </c>
      <c r="K28" s="31">
        <f t="shared" si="3"/>
        <v>-2.730618817575339</v>
      </c>
      <c r="L28" s="84">
        <v>611404497</v>
      </c>
      <c r="M28" s="85">
        <v>616485597</v>
      </c>
      <c r="N28" s="32">
        <f t="shared" si="4"/>
        <v>-9.999729851512688</v>
      </c>
      <c r="O28" s="31">
        <f t="shared" si="5"/>
        <v>-0.7701720888703909</v>
      </c>
      <c r="P28" s="6"/>
      <c r="Q28" s="33"/>
    </row>
    <row r="29" spans="1:17" ht="12.75">
      <c r="A29" s="7"/>
      <c r="B29" s="29" t="s">
        <v>33</v>
      </c>
      <c r="C29" s="63">
        <v>33480000</v>
      </c>
      <c r="D29" s="64">
        <v>38800000</v>
      </c>
      <c r="E29" s="65">
        <f t="shared" si="0"/>
        <v>5320000</v>
      </c>
      <c r="F29" s="63">
        <v>35580000</v>
      </c>
      <c r="G29" s="64">
        <v>82600000</v>
      </c>
      <c r="H29" s="65">
        <f t="shared" si="1"/>
        <v>47020000</v>
      </c>
      <c r="I29" s="65">
        <v>89078000</v>
      </c>
      <c r="J29" s="30">
        <f t="shared" si="2"/>
        <v>15.890083632019117</v>
      </c>
      <c r="K29" s="31">
        <f t="shared" si="3"/>
        <v>132.1528948847667</v>
      </c>
      <c r="L29" s="84">
        <v>611404497</v>
      </c>
      <c r="M29" s="85">
        <v>616485597</v>
      </c>
      <c r="N29" s="32">
        <f t="shared" si="4"/>
        <v>0.8701277184096341</v>
      </c>
      <c r="O29" s="31">
        <f t="shared" si="5"/>
        <v>7.627104384727418</v>
      </c>
      <c r="P29" s="6"/>
      <c r="Q29" s="33"/>
    </row>
    <row r="30" spans="1:17" ht="12.75">
      <c r="A30" s="7"/>
      <c r="B30" s="29" t="s">
        <v>34</v>
      </c>
      <c r="C30" s="63">
        <v>2635000</v>
      </c>
      <c r="D30" s="64">
        <v>1500000</v>
      </c>
      <c r="E30" s="65">
        <f t="shared" si="0"/>
        <v>-1135000</v>
      </c>
      <c r="F30" s="63">
        <v>2819450</v>
      </c>
      <c r="G30" s="64">
        <v>3000000</v>
      </c>
      <c r="H30" s="65">
        <f t="shared" si="1"/>
        <v>180550</v>
      </c>
      <c r="I30" s="65">
        <v>3000000</v>
      </c>
      <c r="J30" s="30">
        <f t="shared" si="2"/>
        <v>-43.07400379506641</v>
      </c>
      <c r="K30" s="31">
        <f t="shared" si="3"/>
        <v>6.403731224174927</v>
      </c>
      <c r="L30" s="84">
        <v>611404497</v>
      </c>
      <c r="M30" s="85">
        <v>616485597</v>
      </c>
      <c r="N30" s="32">
        <f t="shared" si="4"/>
        <v>-0.1856381504501757</v>
      </c>
      <c r="O30" s="31">
        <f t="shared" si="5"/>
        <v>0.029286977810772764</v>
      </c>
      <c r="P30" s="6"/>
      <c r="Q30" s="33"/>
    </row>
    <row r="31" spans="1:17" ht="12.75">
      <c r="A31" s="7"/>
      <c r="B31" s="29" t="s">
        <v>35</v>
      </c>
      <c r="C31" s="63">
        <v>170238452</v>
      </c>
      <c r="D31" s="64">
        <v>267830236</v>
      </c>
      <c r="E31" s="65">
        <f t="shared" si="0"/>
        <v>97591784</v>
      </c>
      <c r="F31" s="63">
        <v>181690904</v>
      </c>
      <c r="G31" s="64">
        <v>177335961</v>
      </c>
      <c r="H31" s="65">
        <f t="shared" si="1"/>
        <v>-4354943</v>
      </c>
      <c r="I31" s="65">
        <v>186742186</v>
      </c>
      <c r="J31" s="30">
        <f t="shared" si="2"/>
        <v>57.32652221250226</v>
      </c>
      <c r="K31" s="31">
        <f t="shared" si="3"/>
        <v>-2.3968965446943895</v>
      </c>
      <c r="L31" s="84">
        <v>611404497</v>
      </c>
      <c r="M31" s="85">
        <v>616485597</v>
      </c>
      <c r="N31" s="32">
        <f t="shared" si="4"/>
        <v>15.961901569068768</v>
      </c>
      <c r="O31" s="31">
        <f t="shared" si="5"/>
        <v>-0.7064143949497655</v>
      </c>
      <c r="P31" s="6"/>
      <c r="Q31" s="33"/>
    </row>
    <row r="32" spans="1:17" ht="12.75">
      <c r="A32" s="7"/>
      <c r="B32" s="29" t="s">
        <v>36</v>
      </c>
      <c r="C32" s="63">
        <v>793214557</v>
      </c>
      <c r="D32" s="64">
        <v>160974261</v>
      </c>
      <c r="E32" s="65">
        <f t="shared" si="0"/>
        <v>-632240296</v>
      </c>
      <c r="F32" s="63">
        <v>879826782</v>
      </c>
      <c r="G32" s="64">
        <v>184417636</v>
      </c>
      <c r="H32" s="65">
        <f t="shared" si="1"/>
        <v>-695409146</v>
      </c>
      <c r="I32" s="65">
        <v>208481978</v>
      </c>
      <c r="J32" s="30">
        <f t="shared" si="2"/>
        <v>-79.70608839948457</v>
      </c>
      <c r="K32" s="31">
        <f t="shared" si="3"/>
        <v>-79.03932458377926</v>
      </c>
      <c r="L32" s="84">
        <v>611404497</v>
      </c>
      <c r="M32" s="85">
        <v>616485597</v>
      </c>
      <c r="N32" s="32">
        <f t="shared" si="4"/>
        <v>-103.40785831675032</v>
      </c>
      <c r="O32" s="31">
        <f t="shared" si="5"/>
        <v>-112.80217240825499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1203006807</v>
      </c>
      <c r="D33" s="82">
        <v>611404497</v>
      </c>
      <c r="E33" s="83">
        <f t="shared" si="0"/>
        <v>-591602310</v>
      </c>
      <c r="F33" s="81">
        <f>SUM(F28:F32)</f>
        <v>1273797136</v>
      </c>
      <c r="G33" s="82">
        <v>616485597</v>
      </c>
      <c r="H33" s="83">
        <f t="shared" si="1"/>
        <v>-657311539</v>
      </c>
      <c r="I33" s="83">
        <v>675498720</v>
      </c>
      <c r="J33" s="58">
        <f t="shared" si="2"/>
        <v>-49.17697111584174</v>
      </c>
      <c r="K33" s="59">
        <f t="shared" si="3"/>
        <v>-51.602529195826364</v>
      </c>
      <c r="L33" s="96">
        <v>611404497</v>
      </c>
      <c r="M33" s="97">
        <v>616485597</v>
      </c>
      <c r="N33" s="60">
        <f t="shared" si="4"/>
        <v>-96.76119703123479</v>
      </c>
      <c r="O33" s="59">
        <f t="shared" si="5"/>
        <v>-106.62236752953696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423622404</v>
      </c>
      <c r="D8" s="64">
        <v>480059797</v>
      </c>
      <c r="E8" s="65">
        <f>($D8-$C8)</f>
        <v>56437393</v>
      </c>
      <c r="F8" s="63">
        <v>452154519</v>
      </c>
      <c r="G8" s="64">
        <v>500831061</v>
      </c>
      <c r="H8" s="65">
        <f>($G8-$F8)</f>
        <v>48676542</v>
      </c>
      <c r="I8" s="65">
        <v>522476466</v>
      </c>
      <c r="J8" s="30">
        <f>IF($C8=0,0,($E8/$C8)*100)</f>
        <v>13.322570399274728</v>
      </c>
      <c r="K8" s="31">
        <f>IF($F8=0,0,($H8/$F8)*100)</f>
        <v>10.765466218861345</v>
      </c>
      <c r="L8" s="84">
        <v>3399141678</v>
      </c>
      <c r="M8" s="85">
        <v>3527708316</v>
      </c>
      <c r="N8" s="32">
        <f>IF($L8=0,0,($E8/$L8)*100)</f>
        <v>1.6603424730800527</v>
      </c>
      <c r="O8" s="31">
        <f>IF($M8=0,0,($H8/$M8)*100)</f>
        <v>1.3798346586430192</v>
      </c>
      <c r="P8" s="6"/>
      <c r="Q8" s="33"/>
    </row>
    <row r="9" spans="1:17" ht="12.75">
      <c r="A9" s="3"/>
      <c r="B9" s="29" t="s">
        <v>16</v>
      </c>
      <c r="C9" s="63">
        <v>1924055682</v>
      </c>
      <c r="D9" s="64">
        <v>1941586955</v>
      </c>
      <c r="E9" s="65">
        <f>($D9-$C9)</f>
        <v>17531273</v>
      </c>
      <c r="F9" s="63">
        <v>2185923016</v>
      </c>
      <c r="G9" s="64">
        <v>2021705838</v>
      </c>
      <c r="H9" s="65">
        <f>($G9-$F9)</f>
        <v>-164217178</v>
      </c>
      <c r="I9" s="65">
        <v>2120413043</v>
      </c>
      <c r="J9" s="30">
        <f>IF($C9=0,0,($E9/$C9)*100)</f>
        <v>0.911162455640408</v>
      </c>
      <c r="K9" s="31">
        <f>IF($F9=0,0,($H9/$F9)*100)</f>
        <v>-7.512486798391439</v>
      </c>
      <c r="L9" s="84">
        <v>3399141678</v>
      </c>
      <c r="M9" s="85">
        <v>3527708316</v>
      </c>
      <c r="N9" s="32">
        <f>IF($L9=0,0,($E9/$L9)*100)</f>
        <v>0.5157558778284028</v>
      </c>
      <c r="O9" s="31">
        <f>IF($M9=0,0,($H9/$M9)*100)</f>
        <v>-4.655066782454471</v>
      </c>
      <c r="P9" s="6"/>
      <c r="Q9" s="33"/>
    </row>
    <row r="10" spans="1:17" ht="12.75">
      <c r="A10" s="3"/>
      <c r="B10" s="29" t="s">
        <v>17</v>
      </c>
      <c r="C10" s="63">
        <v>596025599</v>
      </c>
      <c r="D10" s="64">
        <v>977494926</v>
      </c>
      <c r="E10" s="65">
        <f aca="true" t="shared" si="0" ref="E10:E33">($D10-$C10)</f>
        <v>381469327</v>
      </c>
      <c r="F10" s="63">
        <v>640471099</v>
      </c>
      <c r="G10" s="64">
        <v>1005171417</v>
      </c>
      <c r="H10" s="65">
        <f aca="true" t="shared" si="1" ref="H10:H33">($G10-$F10)</f>
        <v>364700318</v>
      </c>
      <c r="I10" s="65">
        <v>1060703504</v>
      </c>
      <c r="J10" s="30">
        <f aca="true" t="shared" si="2" ref="J10:J33">IF($C10=0,0,($E10/$C10)*100)</f>
        <v>64.0021716584022</v>
      </c>
      <c r="K10" s="31">
        <f aca="true" t="shared" si="3" ref="K10:K33">IF($F10=0,0,($H10/$F10)*100)</f>
        <v>56.942509750935685</v>
      </c>
      <c r="L10" s="84">
        <v>3399141678</v>
      </c>
      <c r="M10" s="85">
        <v>3527708316</v>
      </c>
      <c r="N10" s="32">
        <f aca="true" t="shared" si="4" ref="N10:N33">IF($L10=0,0,($E10/$L10)*100)</f>
        <v>11.222519186798074</v>
      </c>
      <c r="O10" s="31">
        <f aca="true" t="shared" si="5" ref="O10:O33">IF($M10=0,0,($H10/$M10)*100)</f>
        <v>10.338165328065632</v>
      </c>
      <c r="P10" s="6"/>
      <c r="Q10" s="33"/>
    </row>
    <row r="11" spans="1:17" ht="16.5">
      <c r="A11" s="7"/>
      <c r="B11" s="34" t="s">
        <v>18</v>
      </c>
      <c r="C11" s="66">
        <f>SUM(C8:C10)</f>
        <v>2943703685</v>
      </c>
      <c r="D11" s="67">
        <v>3399141678</v>
      </c>
      <c r="E11" s="68">
        <f t="shared" si="0"/>
        <v>455437993</v>
      </c>
      <c r="F11" s="66">
        <f>SUM(F8:F10)</f>
        <v>3278548634</v>
      </c>
      <c r="G11" s="67">
        <v>3527708316</v>
      </c>
      <c r="H11" s="68">
        <f t="shared" si="1"/>
        <v>249159682</v>
      </c>
      <c r="I11" s="68">
        <v>3703593013</v>
      </c>
      <c r="J11" s="35">
        <f t="shared" si="2"/>
        <v>15.471597746768456</v>
      </c>
      <c r="K11" s="36">
        <f t="shared" si="3"/>
        <v>7.599694554355664</v>
      </c>
      <c r="L11" s="86">
        <v>3399141678</v>
      </c>
      <c r="M11" s="87">
        <v>3527708316</v>
      </c>
      <c r="N11" s="37">
        <f t="shared" si="4"/>
        <v>13.398617537706528</v>
      </c>
      <c r="O11" s="36">
        <f t="shared" si="5"/>
        <v>7.062933204254181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734094243</v>
      </c>
      <c r="D13" s="64">
        <v>649482600</v>
      </c>
      <c r="E13" s="65">
        <f t="shared" si="0"/>
        <v>-84611643</v>
      </c>
      <c r="F13" s="63">
        <v>777800381</v>
      </c>
      <c r="G13" s="64">
        <v>686510846</v>
      </c>
      <c r="H13" s="65">
        <f t="shared" si="1"/>
        <v>-91289535</v>
      </c>
      <c r="I13" s="65">
        <v>726937595</v>
      </c>
      <c r="J13" s="30">
        <f t="shared" si="2"/>
        <v>-11.525991901832692</v>
      </c>
      <c r="K13" s="31">
        <f t="shared" si="3"/>
        <v>-11.736884839607708</v>
      </c>
      <c r="L13" s="84">
        <v>3382373939</v>
      </c>
      <c r="M13" s="85">
        <v>3426128358</v>
      </c>
      <c r="N13" s="32">
        <f t="shared" si="4"/>
        <v>-2.5015460894017965</v>
      </c>
      <c r="O13" s="31">
        <f t="shared" si="5"/>
        <v>-2.6645100667883383</v>
      </c>
      <c r="P13" s="6"/>
      <c r="Q13" s="33"/>
    </row>
    <row r="14" spans="1:17" ht="12.75">
      <c r="A14" s="3"/>
      <c r="B14" s="29" t="s">
        <v>21</v>
      </c>
      <c r="C14" s="63">
        <v>470000000</v>
      </c>
      <c r="D14" s="64">
        <v>968658700</v>
      </c>
      <c r="E14" s="65">
        <f t="shared" si="0"/>
        <v>498658700</v>
      </c>
      <c r="F14" s="63">
        <v>455000000</v>
      </c>
      <c r="G14" s="64">
        <v>933338650</v>
      </c>
      <c r="H14" s="65">
        <f t="shared" si="1"/>
        <v>478338650</v>
      </c>
      <c r="I14" s="65">
        <v>925011320</v>
      </c>
      <c r="J14" s="30">
        <f t="shared" si="2"/>
        <v>106.09759574468085</v>
      </c>
      <c r="K14" s="31">
        <f t="shared" si="3"/>
        <v>105.12937362637362</v>
      </c>
      <c r="L14" s="84">
        <v>3382373939</v>
      </c>
      <c r="M14" s="85">
        <v>3426128358</v>
      </c>
      <c r="N14" s="32">
        <f t="shared" si="4"/>
        <v>14.742861345112795</v>
      </c>
      <c r="O14" s="31">
        <f t="shared" si="5"/>
        <v>13.961492390764654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3382373939</v>
      </c>
      <c r="M15" s="85">
        <v>3426128358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940266000</v>
      </c>
      <c r="D16" s="64">
        <v>940553280</v>
      </c>
      <c r="E16" s="65">
        <f t="shared" si="0"/>
        <v>287280</v>
      </c>
      <c r="F16" s="63">
        <v>985509840</v>
      </c>
      <c r="G16" s="64">
        <v>940553280</v>
      </c>
      <c r="H16" s="65">
        <f t="shared" si="1"/>
        <v>-44956560</v>
      </c>
      <c r="I16" s="65">
        <v>940553280</v>
      </c>
      <c r="J16" s="30">
        <f t="shared" si="2"/>
        <v>0.030553056262802226</v>
      </c>
      <c r="K16" s="31">
        <f t="shared" si="3"/>
        <v>-4.561756582765323</v>
      </c>
      <c r="L16" s="84">
        <v>3382373939</v>
      </c>
      <c r="M16" s="85">
        <v>3426128358</v>
      </c>
      <c r="N16" s="32">
        <f t="shared" si="4"/>
        <v>0.008493442924437102</v>
      </c>
      <c r="O16" s="31">
        <f t="shared" si="5"/>
        <v>-1.3121680013834438</v>
      </c>
      <c r="P16" s="6"/>
      <c r="Q16" s="33"/>
    </row>
    <row r="17" spans="1:17" ht="12.75">
      <c r="A17" s="3"/>
      <c r="B17" s="29" t="s">
        <v>23</v>
      </c>
      <c r="C17" s="63">
        <v>1168892891</v>
      </c>
      <c r="D17" s="64">
        <v>823679359</v>
      </c>
      <c r="E17" s="65">
        <f t="shared" si="0"/>
        <v>-345213532</v>
      </c>
      <c r="F17" s="63">
        <v>1215660581</v>
      </c>
      <c r="G17" s="64">
        <v>865725582</v>
      </c>
      <c r="H17" s="65">
        <f t="shared" si="1"/>
        <v>-349934999</v>
      </c>
      <c r="I17" s="65">
        <v>894100712</v>
      </c>
      <c r="J17" s="42">
        <f t="shared" si="2"/>
        <v>-29.533375954118963</v>
      </c>
      <c r="K17" s="31">
        <f t="shared" si="3"/>
        <v>-28.785584107049367</v>
      </c>
      <c r="L17" s="88">
        <v>3382373939</v>
      </c>
      <c r="M17" s="85">
        <v>3426128358</v>
      </c>
      <c r="N17" s="32">
        <f t="shared" si="4"/>
        <v>-10.206249759068996</v>
      </c>
      <c r="O17" s="31">
        <f t="shared" si="5"/>
        <v>-10.213715378844542</v>
      </c>
      <c r="P17" s="6"/>
      <c r="Q17" s="33"/>
    </row>
    <row r="18" spans="1:17" ht="16.5">
      <c r="A18" s="3"/>
      <c r="B18" s="34" t="s">
        <v>24</v>
      </c>
      <c r="C18" s="66">
        <f>SUM(C13:C17)</f>
        <v>3313253134</v>
      </c>
      <c r="D18" s="67">
        <v>3382373939</v>
      </c>
      <c r="E18" s="68">
        <f t="shared" si="0"/>
        <v>69120805</v>
      </c>
      <c r="F18" s="66">
        <f>SUM(F13:F17)</f>
        <v>3433970802</v>
      </c>
      <c r="G18" s="67">
        <v>3426128358</v>
      </c>
      <c r="H18" s="68">
        <f t="shared" si="1"/>
        <v>-7842444</v>
      </c>
      <c r="I18" s="68">
        <v>3486602907</v>
      </c>
      <c r="J18" s="43">
        <f t="shared" si="2"/>
        <v>2.0861914923038896</v>
      </c>
      <c r="K18" s="36">
        <f t="shared" si="3"/>
        <v>-0.22837829592005945</v>
      </c>
      <c r="L18" s="89">
        <v>3382373939</v>
      </c>
      <c r="M18" s="87">
        <v>3426128358</v>
      </c>
      <c r="N18" s="37">
        <f t="shared" si="4"/>
        <v>2.043558939566439</v>
      </c>
      <c r="O18" s="36">
        <f t="shared" si="5"/>
        <v>-0.22890105625167004</v>
      </c>
      <c r="P18" s="6"/>
      <c r="Q18" s="38"/>
    </row>
    <row r="19" spans="1:17" ht="16.5">
      <c r="A19" s="44"/>
      <c r="B19" s="45" t="s">
        <v>25</v>
      </c>
      <c r="C19" s="72">
        <f>C11-C18</f>
        <v>-369549449</v>
      </c>
      <c r="D19" s="73">
        <v>16767739</v>
      </c>
      <c r="E19" s="74">
        <f t="shared" si="0"/>
        <v>386317188</v>
      </c>
      <c r="F19" s="75">
        <f>F11-F18</f>
        <v>-155422168</v>
      </c>
      <c r="G19" s="76">
        <v>101579958</v>
      </c>
      <c r="H19" s="77">
        <f t="shared" si="1"/>
        <v>257002126</v>
      </c>
      <c r="I19" s="77">
        <v>216990106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162800300</v>
      </c>
      <c r="M22" s="85">
        <v>159841500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8432000</v>
      </c>
      <c r="D23" s="64">
        <v>0</v>
      </c>
      <c r="E23" s="65">
        <f t="shared" si="0"/>
        <v>-8432000</v>
      </c>
      <c r="F23" s="63">
        <v>8887328</v>
      </c>
      <c r="G23" s="64">
        <v>0</v>
      </c>
      <c r="H23" s="65">
        <f t="shared" si="1"/>
        <v>-8887328</v>
      </c>
      <c r="I23" s="65">
        <v>0</v>
      </c>
      <c r="J23" s="30">
        <f t="shared" si="2"/>
        <v>-100</v>
      </c>
      <c r="K23" s="31">
        <f t="shared" si="3"/>
        <v>-100</v>
      </c>
      <c r="L23" s="84">
        <v>162800300</v>
      </c>
      <c r="M23" s="85">
        <v>159841500</v>
      </c>
      <c r="N23" s="32">
        <f t="shared" si="4"/>
        <v>-5.17935163510141</v>
      </c>
      <c r="O23" s="31">
        <f t="shared" si="5"/>
        <v>-5.560087962137493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162800300</v>
      </c>
      <c r="E24" s="65">
        <f t="shared" si="0"/>
        <v>162800300</v>
      </c>
      <c r="F24" s="63">
        <v>0</v>
      </c>
      <c r="G24" s="64">
        <v>159841500</v>
      </c>
      <c r="H24" s="65">
        <f t="shared" si="1"/>
        <v>159841500</v>
      </c>
      <c r="I24" s="65">
        <v>170178600</v>
      </c>
      <c r="J24" s="30">
        <f t="shared" si="2"/>
        <v>0</v>
      </c>
      <c r="K24" s="31">
        <f t="shared" si="3"/>
        <v>0</v>
      </c>
      <c r="L24" s="84">
        <v>162800300</v>
      </c>
      <c r="M24" s="85">
        <v>159841500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162800300</v>
      </c>
      <c r="M25" s="85">
        <v>159841500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8432000</v>
      </c>
      <c r="D26" s="67">
        <v>162800300</v>
      </c>
      <c r="E26" s="68">
        <f t="shared" si="0"/>
        <v>154368300</v>
      </c>
      <c r="F26" s="66">
        <f>SUM(F22:F24)</f>
        <v>8887328</v>
      </c>
      <c r="G26" s="67">
        <v>159841500</v>
      </c>
      <c r="H26" s="68">
        <f t="shared" si="1"/>
        <v>150954172</v>
      </c>
      <c r="I26" s="68">
        <v>170178600</v>
      </c>
      <c r="J26" s="43">
        <f t="shared" si="2"/>
        <v>1830.743595825427</v>
      </c>
      <c r="K26" s="36">
        <f t="shared" si="3"/>
        <v>1698.532697341653</v>
      </c>
      <c r="L26" s="89">
        <v>162800300</v>
      </c>
      <c r="M26" s="87">
        <v>159841500</v>
      </c>
      <c r="N26" s="37">
        <f t="shared" si="4"/>
        <v>94.82064836489859</v>
      </c>
      <c r="O26" s="36">
        <f t="shared" si="5"/>
        <v>94.43991203786251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11792363</v>
      </c>
      <c r="E28" s="65">
        <f t="shared" si="0"/>
        <v>11792363</v>
      </c>
      <c r="F28" s="63">
        <v>0</v>
      </c>
      <c r="G28" s="64">
        <v>45221720</v>
      </c>
      <c r="H28" s="65">
        <f t="shared" si="1"/>
        <v>45221720</v>
      </c>
      <c r="I28" s="65">
        <v>42867029</v>
      </c>
      <c r="J28" s="30">
        <f t="shared" si="2"/>
        <v>0</v>
      </c>
      <c r="K28" s="31">
        <f t="shared" si="3"/>
        <v>0</v>
      </c>
      <c r="L28" s="84">
        <v>162800300</v>
      </c>
      <c r="M28" s="85">
        <v>159841500</v>
      </c>
      <c r="N28" s="32">
        <f t="shared" si="4"/>
        <v>7.243452868330095</v>
      </c>
      <c r="O28" s="31">
        <f t="shared" si="5"/>
        <v>28.291601367604784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39898912</v>
      </c>
      <c r="E29" s="65">
        <f t="shared" si="0"/>
        <v>39898912</v>
      </c>
      <c r="F29" s="63">
        <v>0</v>
      </c>
      <c r="G29" s="64">
        <v>24480000</v>
      </c>
      <c r="H29" s="65">
        <f t="shared" si="1"/>
        <v>24480000</v>
      </c>
      <c r="I29" s="65">
        <v>24800000</v>
      </c>
      <c r="J29" s="30">
        <f t="shared" si="2"/>
        <v>0</v>
      </c>
      <c r="K29" s="31">
        <f t="shared" si="3"/>
        <v>0</v>
      </c>
      <c r="L29" s="84">
        <v>162800300</v>
      </c>
      <c r="M29" s="85">
        <v>159841500</v>
      </c>
      <c r="N29" s="32">
        <f t="shared" si="4"/>
        <v>24.507886041979038</v>
      </c>
      <c r="O29" s="31">
        <f t="shared" si="5"/>
        <v>15.315171591858185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162800300</v>
      </c>
      <c r="M30" s="85">
        <v>159841500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40648277</v>
      </c>
      <c r="E31" s="65">
        <f t="shared" si="0"/>
        <v>40648277</v>
      </c>
      <c r="F31" s="63">
        <v>0</v>
      </c>
      <c r="G31" s="64">
        <v>58636426</v>
      </c>
      <c r="H31" s="65">
        <f t="shared" si="1"/>
        <v>58636426</v>
      </c>
      <c r="I31" s="65">
        <v>52637601</v>
      </c>
      <c r="J31" s="30">
        <f t="shared" si="2"/>
        <v>0</v>
      </c>
      <c r="K31" s="31">
        <f t="shared" si="3"/>
        <v>0</v>
      </c>
      <c r="L31" s="84">
        <v>162800300</v>
      </c>
      <c r="M31" s="85">
        <v>159841500</v>
      </c>
      <c r="N31" s="32">
        <f t="shared" si="4"/>
        <v>24.96818310531369</v>
      </c>
      <c r="O31" s="31">
        <f t="shared" si="5"/>
        <v>36.684106442945044</v>
      </c>
      <c r="P31" s="6"/>
      <c r="Q31" s="33"/>
    </row>
    <row r="32" spans="1:17" ht="12.75">
      <c r="A32" s="7"/>
      <c r="B32" s="29" t="s">
        <v>36</v>
      </c>
      <c r="C32" s="63">
        <v>8432000</v>
      </c>
      <c r="D32" s="64">
        <v>70460748</v>
      </c>
      <c r="E32" s="65">
        <f t="shared" si="0"/>
        <v>62028748</v>
      </c>
      <c r="F32" s="63">
        <v>8887328</v>
      </c>
      <c r="G32" s="64">
        <v>31503354</v>
      </c>
      <c r="H32" s="65">
        <f t="shared" si="1"/>
        <v>22616026</v>
      </c>
      <c r="I32" s="65">
        <v>49873970</v>
      </c>
      <c r="J32" s="30">
        <f t="shared" si="2"/>
        <v>735.6350569259962</v>
      </c>
      <c r="K32" s="31">
        <f t="shared" si="3"/>
        <v>254.47497830619054</v>
      </c>
      <c r="L32" s="84">
        <v>162800300</v>
      </c>
      <c r="M32" s="85">
        <v>159841500</v>
      </c>
      <c r="N32" s="32">
        <f t="shared" si="4"/>
        <v>38.10112634927577</v>
      </c>
      <c r="O32" s="31">
        <f t="shared" si="5"/>
        <v>14.149032635454498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8432000</v>
      </c>
      <c r="D33" s="82">
        <v>162800300</v>
      </c>
      <c r="E33" s="83">
        <f t="shared" si="0"/>
        <v>154368300</v>
      </c>
      <c r="F33" s="81">
        <f>SUM(F28:F32)</f>
        <v>8887328</v>
      </c>
      <c r="G33" s="82">
        <v>159841500</v>
      </c>
      <c r="H33" s="83">
        <f t="shared" si="1"/>
        <v>150954172</v>
      </c>
      <c r="I33" s="83">
        <v>170178600</v>
      </c>
      <c r="J33" s="58">
        <f t="shared" si="2"/>
        <v>1830.743595825427</v>
      </c>
      <c r="K33" s="59">
        <f t="shared" si="3"/>
        <v>1698.532697341653</v>
      </c>
      <c r="L33" s="96">
        <v>162800300</v>
      </c>
      <c r="M33" s="97">
        <v>159841500</v>
      </c>
      <c r="N33" s="60">
        <f t="shared" si="4"/>
        <v>94.82064836489859</v>
      </c>
      <c r="O33" s="59">
        <f t="shared" si="5"/>
        <v>94.43991203786251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192448718</v>
      </c>
      <c r="D8" s="64">
        <v>191817346</v>
      </c>
      <c r="E8" s="65">
        <f>($D8-$C8)</f>
        <v>-631372</v>
      </c>
      <c r="F8" s="63">
        <v>203995376</v>
      </c>
      <c r="G8" s="64">
        <v>199518346</v>
      </c>
      <c r="H8" s="65">
        <f>($G8-$F8)</f>
        <v>-4477030</v>
      </c>
      <c r="I8" s="65">
        <v>209155146</v>
      </c>
      <c r="J8" s="30">
        <f>IF($C8=0,0,($E8/$C8)*100)</f>
        <v>-0.3280728531535347</v>
      </c>
      <c r="K8" s="31">
        <f>IF($F8=0,0,($H8/$F8)*100)</f>
        <v>-2.1946722949249593</v>
      </c>
      <c r="L8" s="84">
        <v>1715095246</v>
      </c>
      <c r="M8" s="85">
        <v>1806849031</v>
      </c>
      <c r="N8" s="32">
        <f>IF($L8=0,0,($E8/$L8)*100)</f>
        <v>-0.03681264941247467</v>
      </c>
      <c r="O8" s="31">
        <f>IF($M8=0,0,($H8/$M8)*100)</f>
        <v>-0.24778107762119944</v>
      </c>
      <c r="P8" s="6"/>
      <c r="Q8" s="33"/>
    </row>
    <row r="9" spans="1:17" ht="12.75">
      <c r="A9" s="3"/>
      <c r="B9" s="29" t="s">
        <v>16</v>
      </c>
      <c r="C9" s="63">
        <v>1321960410</v>
      </c>
      <c r="D9" s="64">
        <v>1043355300</v>
      </c>
      <c r="E9" s="65">
        <f>($D9-$C9)</f>
        <v>-278605110</v>
      </c>
      <c r="F9" s="63">
        <v>1467982197</v>
      </c>
      <c r="G9" s="64">
        <v>1093601567</v>
      </c>
      <c r="H9" s="65">
        <f>($G9-$F9)</f>
        <v>-374380630</v>
      </c>
      <c r="I9" s="65">
        <v>1146986662</v>
      </c>
      <c r="J9" s="30">
        <f>IF($C9=0,0,($E9/$C9)*100)</f>
        <v>-21.075147779955074</v>
      </c>
      <c r="K9" s="31">
        <f>IF($F9=0,0,($H9/$F9)*100)</f>
        <v>-25.503076996784586</v>
      </c>
      <c r="L9" s="84">
        <v>1715095246</v>
      </c>
      <c r="M9" s="85">
        <v>1806849031</v>
      </c>
      <c r="N9" s="32">
        <f>IF($L9=0,0,($E9/$L9)*100)</f>
        <v>-16.24429375859864</v>
      </c>
      <c r="O9" s="31">
        <f>IF($M9=0,0,($H9/$M9)*100)</f>
        <v>-20.720083613892147</v>
      </c>
      <c r="P9" s="6"/>
      <c r="Q9" s="33"/>
    </row>
    <row r="10" spans="1:17" ht="12.75">
      <c r="A10" s="3"/>
      <c r="B10" s="29" t="s">
        <v>17</v>
      </c>
      <c r="C10" s="63">
        <v>370416594</v>
      </c>
      <c r="D10" s="64">
        <v>479922600</v>
      </c>
      <c r="E10" s="65">
        <f aca="true" t="shared" si="0" ref="E10:E33">($D10-$C10)</f>
        <v>109506006</v>
      </c>
      <c r="F10" s="63">
        <v>405070883</v>
      </c>
      <c r="G10" s="64">
        <v>513729118</v>
      </c>
      <c r="H10" s="65">
        <f aca="true" t="shared" si="1" ref="H10:H33">($G10-$F10)</f>
        <v>108658235</v>
      </c>
      <c r="I10" s="65">
        <v>551870323</v>
      </c>
      <c r="J10" s="30">
        <f aca="true" t="shared" si="2" ref="J10:J33">IF($C10=0,0,($E10/$C10)*100)</f>
        <v>29.562932053740553</v>
      </c>
      <c r="K10" s="31">
        <f aca="true" t="shared" si="3" ref="K10:K33">IF($F10=0,0,($H10/$F10)*100)</f>
        <v>26.824499009967102</v>
      </c>
      <c r="L10" s="84">
        <v>1715095246</v>
      </c>
      <c r="M10" s="85">
        <v>1806849031</v>
      </c>
      <c r="N10" s="32">
        <f aca="true" t="shared" si="4" ref="N10:N33">IF($L10=0,0,($E10/$L10)*100)</f>
        <v>6.384835259464068</v>
      </c>
      <c r="O10" s="31">
        <f aca="true" t="shared" si="5" ref="O10:O33">IF($M10=0,0,($H10/$M10)*100)</f>
        <v>6.013686430673355</v>
      </c>
      <c r="P10" s="6"/>
      <c r="Q10" s="33"/>
    </row>
    <row r="11" spans="1:17" ht="16.5">
      <c r="A11" s="7"/>
      <c r="B11" s="34" t="s">
        <v>18</v>
      </c>
      <c r="C11" s="66">
        <f>SUM(C8:C10)</f>
        <v>1884825722</v>
      </c>
      <c r="D11" s="67">
        <v>1715095246</v>
      </c>
      <c r="E11" s="68">
        <f t="shared" si="0"/>
        <v>-169730476</v>
      </c>
      <c r="F11" s="66">
        <f>SUM(F8:F10)</f>
        <v>2077048456</v>
      </c>
      <c r="G11" s="67">
        <v>1806849031</v>
      </c>
      <c r="H11" s="68">
        <f t="shared" si="1"/>
        <v>-270199425</v>
      </c>
      <c r="I11" s="68">
        <v>1908012131</v>
      </c>
      <c r="J11" s="35">
        <f t="shared" si="2"/>
        <v>-9.005101852063966</v>
      </c>
      <c r="K11" s="36">
        <f t="shared" si="3"/>
        <v>-13.008816632056464</v>
      </c>
      <c r="L11" s="86">
        <v>1715095246</v>
      </c>
      <c r="M11" s="87">
        <v>1806849031</v>
      </c>
      <c r="N11" s="37">
        <f t="shared" si="4"/>
        <v>-9.896271148547047</v>
      </c>
      <c r="O11" s="36">
        <f t="shared" si="5"/>
        <v>-14.95417826083999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518388809</v>
      </c>
      <c r="D13" s="64">
        <v>547068276</v>
      </c>
      <c r="E13" s="65">
        <f t="shared" si="0"/>
        <v>28679467</v>
      </c>
      <c r="F13" s="63">
        <v>552049785</v>
      </c>
      <c r="G13" s="64">
        <v>576865626</v>
      </c>
      <c r="H13" s="65">
        <f t="shared" si="1"/>
        <v>24815841</v>
      </c>
      <c r="I13" s="65">
        <v>607193568</v>
      </c>
      <c r="J13" s="30">
        <f t="shared" si="2"/>
        <v>5.532424022679857</v>
      </c>
      <c r="K13" s="31">
        <f t="shared" si="3"/>
        <v>4.4952179448815475</v>
      </c>
      <c r="L13" s="84">
        <v>2091965155</v>
      </c>
      <c r="M13" s="85">
        <v>2198889866</v>
      </c>
      <c r="N13" s="32">
        <f t="shared" si="4"/>
        <v>1.3709342591798572</v>
      </c>
      <c r="O13" s="31">
        <f t="shared" si="5"/>
        <v>1.1285622524216044</v>
      </c>
      <c r="P13" s="6"/>
      <c r="Q13" s="33"/>
    </row>
    <row r="14" spans="1:17" ht="12.75">
      <c r="A14" s="3"/>
      <c r="B14" s="29" t="s">
        <v>21</v>
      </c>
      <c r="C14" s="63">
        <v>32909421</v>
      </c>
      <c r="D14" s="64">
        <v>305152722</v>
      </c>
      <c r="E14" s="65">
        <f t="shared" si="0"/>
        <v>272243301</v>
      </c>
      <c r="F14" s="63">
        <v>34686530</v>
      </c>
      <c r="G14" s="64">
        <v>320410358</v>
      </c>
      <c r="H14" s="65">
        <f t="shared" si="1"/>
        <v>285723828</v>
      </c>
      <c r="I14" s="65">
        <v>336430876</v>
      </c>
      <c r="J14" s="30">
        <f t="shared" si="2"/>
        <v>827.2503518065541</v>
      </c>
      <c r="K14" s="31">
        <f t="shared" si="3"/>
        <v>823.7313677672572</v>
      </c>
      <c r="L14" s="84">
        <v>2091965155</v>
      </c>
      <c r="M14" s="85">
        <v>2198889866</v>
      </c>
      <c r="N14" s="32">
        <f t="shared" si="4"/>
        <v>13.013758874009543</v>
      </c>
      <c r="O14" s="31">
        <f t="shared" si="5"/>
        <v>12.994003584170413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2091965155</v>
      </c>
      <c r="M15" s="85">
        <v>2198889866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589032000</v>
      </c>
      <c r="D16" s="64">
        <v>617777400</v>
      </c>
      <c r="E16" s="65">
        <f t="shared" si="0"/>
        <v>28745400</v>
      </c>
      <c r="F16" s="63">
        <v>636154560</v>
      </c>
      <c r="G16" s="64">
        <v>652735425</v>
      </c>
      <c r="H16" s="65">
        <f t="shared" si="1"/>
        <v>16580865</v>
      </c>
      <c r="I16" s="65">
        <v>709836378</v>
      </c>
      <c r="J16" s="30">
        <f t="shared" si="2"/>
        <v>4.880108381208491</v>
      </c>
      <c r="K16" s="31">
        <f t="shared" si="3"/>
        <v>2.6064208358421577</v>
      </c>
      <c r="L16" s="84">
        <v>2091965155</v>
      </c>
      <c r="M16" s="85">
        <v>2198889866</v>
      </c>
      <c r="N16" s="32">
        <f t="shared" si="4"/>
        <v>1.3740859847161269</v>
      </c>
      <c r="O16" s="31">
        <f t="shared" si="5"/>
        <v>0.7540561833668481</v>
      </c>
      <c r="P16" s="6"/>
      <c r="Q16" s="33"/>
    </row>
    <row r="17" spans="1:17" ht="12.75">
      <c r="A17" s="3"/>
      <c r="B17" s="29" t="s">
        <v>23</v>
      </c>
      <c r="C17" s="63">
        <v>766986557</v>
      </c>
      <c r="D17" s="64">
        <v>621966757</v>
      </c>
      <c r="E17" s="65">
        <f t="shared" si="0"/>
        <v>-145019800</v>
      </c>
      <c r="F17" s="63">
        <v>799148237</v>
      </c>
      <c r="G17" s="64">
        <v>648878457</v>
      </c>
      <c r="H17" s="65">
        <f t="shared" si="1"/>
        <v>-150269780</v>
      </c>
      <c r="I17" s="65">
        <v>684949845</v>
      </c>
      <c r="J17" s="42">
        <f t="shared" si="2"/>
        <v>-18.907736866631943</v>
      </c>
      <c r="K17" s="31">
        <f t="shared" si="3"/>
        <v>-18.80374291559627</v>
      </c>
      <c r="L17" s="88">
        <v>2091965155</v>
      </c>
      <c r="M17" s="85">
        <v>2198889866</v>
      </c>
      <c r="N17" s="32">
        <f t="shared" si="4"/>
        <v>-6.932228276048891</v>
      </c>
      <c r="O17" s="31">
        <f t="shared" si="5"/>
        <v>-6.833892971336292</v>
      </c>
      <c r="P17" s="6"/>
      <c r="Q17" s="33"/>
    </row>
    <row r="18" spans="1:17" ht="16.5">
      <c r="A18" s="3"/>
      <c r="B18" s="34" t="s">
        <v>24</v>
      </c>
      <c r="C18" s="66">
        <f>SUM(C13:C17)</f>
        <v>1907316787</v>
      </c>
      <c r="D18" s="67">
        <v>2091965155</v>
      </c>
      <c r="E18" s="68">
        <f t="shared" si="0"/>
        <v>184648368</v>
      </c>
      <c r="F18" s="66">
        <f>SUM(F13:F17)</f>
        <v>2022039112</v>
      </c>
      <c r="G18" s="67">
        <v>2198889866</v>
      </c>
      <c r="H18" s="68">
        <f t="shared" si="1"/>
        <v>176850754</v>
      </c>
      <c r="I18" s="68">
        <v>2338410667</v>
      </c>
      <c r="J18" s="43">
        <f t="shared" si="2"/>
        <v>9.681053994728984</v>
      </c>
      <c r="K18" s="36">
        <f t="shared" si="3"/>
        <v>8.746158912083397</v>
      </c>
      <c r="L18" s="89">
        <v>2091965155</v>
      </c>
      <c r="M18" s="87">
        <v>2198889866</v>
      </c>
      <c r="N18" s="37">
        <f t="shared" si="4"/>
        <v>8.826550841856637</v>
      </c>
      <c r="O18" s="36">
        <f t="shared" si="5"/>
        <v>8.042729048622574</v>
      </c>
      <c r="P18" s="6"/>
      <c r="Q18" s="38"/>
    </row>
    <row r="19" spans="1:17" ht="16.5">
      <c r="A19" s="44"/>
      <c r="B19" s="45" t="s">
        <v>25</v>
      </c>
      <c r="C19" s="72">
        <f>C11-C18</f>
        <v>-22491065</v>
      </c>
      <c r="D19" s="73">
        <v>-376869909</v>
      </c>
      <c r="E19" s="74">
        <f t="shared" si="0"/>
        <v>-354378844</v>
      </c>
      <c r="F19" s="75">
        <f>F11-F18</f>
        <v>55009344</v>
      </c>
      <c r="G19" s="76">
        <v>-392040835</v>
      </c>
      <c r="H19" s="77">
        <f t="shared" si="1"/>
        <v>-447050179</v>
      </c>
      <c r="I19" s="77">
        <v>-430398536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149299694</v>
      </c>
      <c r="M22" s="85">
        <v>112657636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6956522</v>
      </c>
      <c r="D23" s="64">
        <v>66020753</v>
      </c>
      <c r="E23" s="65">
        <f t="shared" si="0"/>
        <v>59064231</v>
      </c>
      <c r="F23" s="63">
        <v>6086957</v>
      </c>
      <c r="G23" s="64">
        <v>7826087</v>
      </c>
      <c r="H23" s="65">
        <f t="shared" si="1"/>
        <v>1739130</v>
      </c>
      <c r="I23" s="65">
        <v>14782608</v>
      </c>
      <c r="J23" s="30">
        <f t="shared" si="2"/>
        <v>849.0482887856892</v>
      </c>
      <c r="K23" s="31">
        <f t="shared" si="3"/>
        <v>28.57141918367421</v>
      </c>
      <c r="L23" s="84">
        <v>149299694</v>
      </c>
      <c r="M23" s="85">
        <v>112657636</v>
      </c>
      <c r="N23" s="32">
        <f t="shared" si="4"/>
        <v>39.5608520135346</v>
      </c>
      <c r="O23" s="31">
        <f t="shared" si="5"/>
        <v>1.5437302447922838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83278941</v>
      </c>
      <c r="E24" s="65">
        <f t="shared" si="0"/>
        <v>83278941</v>
      </c>
      <c r="F24" s="63">
        <v>0</v>
      </c>
      <c r="G24" s="64">
        <v>104831549</v>
      </c>
      <c r="H24" s="65">
        <f t="shared" si="1"/>
        <v>104831549</v>
      </c>
      <c r="I24" s="65">
        <v>98984086</v>
      </c>
      <c r="J24" s="30">
        <f t="shared" si="2"/>
        <v>0</v>
      </c>
      <c r="K24" s="31">
        <f t="shared" si="3"/>
        <v>0</v>
      </c>
      <c r="L24" s="84">
        <v>149299694</v>
      </c>
      <c r="M24" s="85">
        <v>112657636</v>
      </c>
      <c r="N24" s="32">
        <f t="shared" si="4"/>
        <v>55.77971311850109</v>
      </c>
      <c r="O24" s="31">
        <f t="shared" si="5"/>
        <v>93.0532121231445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149299694</v>
      </c>
      <c r="M25" s="85">
        <v>112657636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6956522</v>
      </c>
      <c r="D26" s="67">
        <v>149299694</v>
      </c>
      <c r="E26" s="68">
        <f t="shared" si="0"/>
        <v>142343172</v>
      </c>
      <c r="F26" s="66">
        <f>SUM(F22:F24)</f>
        <v>6086957</v>
      </c>
      <c r="G26" s="67">
        <v>112657636</v>
      </c>
      <c r="H26" s="68">
        <f t="shared" si="1"/>
        <v>106570679</v>
      </c>
      <c r="I26" s="68">
        <v>113766694</v>
      </c>
      <c r="J26" s="43">
        <f t="shared" si="2"/>
        <v>2046.1830207681367</v>
      </c>
      <c r="K26" s="36">
        <f t="shared" si="3"/>
        <v>1750.8038745796955</v>
      </c>
      <c r="L26" s="89">
        <v>149299694</v>
      </c>
      <c r="M26" s="87">
        <v>112657636</v>
      </c>
      <c r="N26" s="37">
        <f t="shared" si="4"/>
        <v>95.3405651320357</v>
      </c>
      <c r="O26" s="36">
        <f t="shared" si="5"/>
        <v>94.59694236793678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30865898</v>
      </c>
      <c r="E28" s="65">
        <f t="shared" si="0"/>
        <v>30865898</v>
      </c>
      <c r="F28" s="63">
        <v>0</v>
      </c>
      <c r="G28" s="64">
        <v>28260870</v>
      </c>
      <c r="H28" s="65">
        <f t="shared" si="1"/>
        <v>28260870</v>
      </c>
      <c r="I28" s="65">
        <v>23478260</v>
      </c>
      <c r="J28" s="30">
        <f t="shared" si="2"/>
        <v>0</v>
      </c>
      <c r="K28" s="31">
        <f t="shared" si="3"/>
        <v>0</v>
      </c>
      <c r="L28" s="84">
        <v>164260564</v>
      </c>
      <c r="M28" s="85">
        <v>112657636</v>
      </c>
      <c r="N28" s="32">
        <f t="shared" si="4"/>
        <v>18.790814574336906</v>
      </c>
      <c r="O28" s="31">
        <f t="shared" si="5"/>
        <v>25.08562313521296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10434783</v>
      </c>
      <c r="H29" s="65">
        <f t="shared" si="1"/>
        <v>10434783</v>
      </c>
      <c r="I29" s="65">
        <v>13043478</v>
      </c>
      <c r="J29" s="30">
        <f t="shared" si="2"/>
        <v>0</v>
      </c>
      <c r="K29" s="31">
        <f t="shared" si="3"/>
        <v>0</v>
      </c>
      <c r="L29" s="84">
        <v>164260564</v>
      </c>
      <c r="M29" s="85">
        <v>112657636</v>
      </c>
      <c r="N29" s="32">
        <f t="shared" si="4"/>
        <v>0</v>
      </c>
      <c r="O29" s="31">
        <f t="shared" si="5"/>
        <v>9.262384131689041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164260564</v>
      </c>
      <c r="M30" s="85">
        <v>112657636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6956522</v>
      </c>
      <c r="D31" s="64">
        <v>70434782</v>
      </c>
      <c r="E31" s="65">
        <f t="shared" si="0"/>
        <v>63478260</v>
      </c>
      <c r="F31" s="63">
        <v>6086957</v>
      </c>
      <c r="G31" s="64">
        <v>13913043</v>
      </c>
      <c r="H31" s="65">
        <f t="shared" si="1"/>
        <v>7826086</v>
      </c>
      <c r="I31" s="65">
        <v>0</v>
      </c>
      <c r="J31" s="30">
        <f t="shared" si="2"/>
        <v>912.4999532812517</v>
      </c>
      <c r="K31" s="31">
        <f t="shared" si="3"/>
        <v>128.57140275510406</v>
      </c>
      <c r="L31" s="84">
        <v>164260564</v>
      </c>
      <c r="M31" s="85">
        <v>112657636</v>
      </c>
      <c r="N31" s="32">
        <f t="shared" si="4"/>
        <v>38.64485696031094</v>
      </c>
      <c r="O31" s="31">
        <f t="shared" si="5"/>
        <v>6.9467869892103895</v>
      </c>
      <c r="P31" s="6"/>
      <c r="Q31" s="33"/>
    </row>
    <row r="32" spans="1:17" ht="12.75">
      <c r="A32" s="7"/>
      <c r="B32" s="29" t="s">
        <v>36</v>
      </c>
      <c r="C32" s="63">
        <v>18586957</v>
      </c>
      <c r="D32" s="64">
        <v>62959884</v>
      </c>
      <c r="E32" s="65">
        <f t="shared" si="0"/>
        <v>44372927</v>
      </c>
      <c r="F32" s="63">
        <v>26086957</v>
      </c>
      <c r="G32" s="64">
        <v>60048940</v>
      </c>
      <c r="H32" s="65">
        <f t="shared" si="1"/>
        <v>33961983</v>
      </c>
      <c r="I32" s="65">
        <v>77244956</v>
      </c>
      <c r="J32" s="30">
        <f t="shared" si="2"/>
        <v>238.73153093322378</v>
      </c>
      <c r="K32" s="31">
        <f t="shared" si="3"/>
        <v>130.18759911322735</v>
      </c>
      <c r="L32" s="84">
        <v>164260564</v>
      </c>
      <c r="M32" s="85">
        <v>112657636</v>
      </c>
      <c r="N32" s="32">
        <f t="shared" si="4"/>
        <v>27.0137432378474</v>
      </c>
      <c r="O32" s="31">
        <f t="shared" si="5"/>
        <v>30.146188226424346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25543479</v>
      </c>
      <c r="D33" s="82">
        <v>164260564</v>
      </c>
      <c r="E33" s="83">
        <f t="shared" si="0"/>
        <v>138717085</v>
      </c>
      <c r="F33" s="81">
        <f>SUM(F28:F32)</f>
        <v>32173914</v>
      </c>
      <c r="G33" s="82">
        <v>112657636</v>
      </c>
      <c r="H33" s="83">
        <f t="shared" si="1"/>
        <v>80483722</v>
      </c>
      <c r="I33" s="83">
        <v>113766694</v>
      </c>
      <c r="J33" s="58">
        <f t="shared" si="2"/>
        <v>543.0626149241456</v>
      </c>
      <c r="K33" s="59">
        <f t="shared" si="3"/>
        <v>250.15210148196454</v>
      </c>
      <c r="L33" s="96">
        <v>164260564</v>
      </c>
      <c r="M33" s="97">
        <v>112657636</v>
      </c>
      <c r="N33" s="60">
        <f t="shared" si="4"/>
        <v>84.44941477249525</v>
      </c>
      <c r="O33" s="59">
        <f t="shared" si="5"/>
        <v>71.44098248253674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333917548</v>
      </c>
      <c r="D8" s="64">
        <v>331536704</v>
      </c>
      <c r="E8" s="65">
        <f>($D8-$C8)</f>
        <v>-2380844</v>
      </c>
      <c r="F8" s="63">
        <v>364723707</v>
      </c>
      <c r="G8" s="64">
        <v>356401957</v>
      </c>
      <c r="H8" s="65">
        <f>($G8-$F8)</f>
        <v>-8321750</v>
      </c>
      <c r="I8" s="65">
        <v>383132104</v>
      </c>
      <c r="J8" s="30">
        <f>IF($C8=0,0,($E8/$C8)*100)</f>
        <v>-0.7130035585910567</v>
      </c>
      <c r="K8" s="31">
        <f>IF($F8=0,0,($H8/$F8)*100)</f>
        <v>-2.281658647431986</v>
      </c>
      <c r="L8" s="84">
        <v>2431220198</v>
      </c>
      <c r="M8" s="85">
        <v>2604691990</v>
      </c>
      <c r="N8" s="32">
        <f>IF($L8=0,0,($E8/$L8)*100)</f>
        <v>-0.0979279458914729</v>
      </c>
      <c r="O8" s="31">
        <f>IF($M8=0,0,($H8/$M8)*100)</f>
        <v>-0.31949075099662744</v>
      </c>
      <c r="P8" s="6"/>
      <c r="Q8" s="33"/>
    </row>
    <row r="9" spans="1:17" ht="12.75">
      <c r="A9" s="3"/>
      <c r="B9" s="29" t="s">
        <v>16</v>
      </c>
      <c r="C9" s="63">
        <v>1776650899</v>
      </c>
      <c r="D9" s="64">
        <v>1676425099</v>
      </c>
      <c r="E9" s="65">
        <f>($D9-$C9)</f>
        <v>-100225800</v>
      </c>
      <c r="F9" s="63">
        <v>1936315774</v>
      </c>
      <c r="G9" s="64">
        <v>1807493913</v>
      </c>
      <c r="H9" s="65">
        <f>($G9-$F9)</f>
        <v>-128821861</v>
      </c>
      <c r="I9" s="65">
        <v>1948834045</v>
      </c>
      <c r="J9" s="30">
        <f>IF($C9=0,0,($E9/$C9)*100)</f>
        <v>-5.64127708242586</v>
      </c>
      <c r="K9" s="31">
        <f>IF($F9=0,0,($H9/$F9)*100)</f>
        <v>-6.652936609295009</v>
      </c>
      <c r="L9" s="84">
        <v>2431220198</v>
      </c>
      <c r="M9" s="85">
        <v>2604691990</v>
      </c>
      <c r="N9" s="32">
        <f>IF($L9=0,0,($E9/$L9)*100)</f>
        <v>-4.1224484759730515</v>
      </c>
      <c r="O9" s="31">
        <f>IF($M9=0,0,($H9/$M9)*100)</f>
        <v>-4.9457617827588125</v>
      </c>
      <c r="P9" s="6"/>
      <c r="Q9" s="33"/>
    </row>
    <row r="10" spans="1:17" ht="12.75">
      <c r="A10" s="3"/>
      <c r="B10" s="29" t="s">
        <v>17</v>
      </c>
      <c r="C10" s="63">
        <v>401634725</v>
      </c>
      <c r="D10" s="64">
        <v>423258395</v>
      </c>
      <c r="E10" s="65">
        <f aca="true" t="shared" si="0" ref="E10:E33">($D10-$C10)</f>
        <v>21623670</v>
      </c>
      <c r="F10" s="63">
        <v>401833862</v>
      </c>
      <c r="G10" s="64">
        <v>440796120</v>
      </c>
      <c r="H10" s="65">
        <f aca="true" t="shared" si="1" ref="H10:H33">($G10-$F10)</f>
        <v>38962258</v>
      </c>
      <c r="I10" s="65">
        <v>463066280</v>
      </c>
      <c r="J10" s="30">
        <f aca="true" t="shared" si="2" ref="J10:J33">IF($C10=0,0,($E10/$C10)*100)</f>
        <v>5.383914451122223</v>
      </c>
      <c r="K10" s="31">
        <f aca="true" t="shared" si="3" ref="K10:K33">IF($F10=0,0,($H10/$F10)*100)</f>
        <v>9.696111175419059</v>
      </c>
      <c r="L10" s="84">
        <v>2431220198</v>
      </c>
      <c r="M10" s="85">
        <v>2604691990</v>
      </c>
      <c r="N10" s="32">
        <f aca="true" t="shared" si="4" ref="N10:N33">IF($L10=0,0,($E10/$L10)*100)</f>
        <v>0.8894163522410816</v>
      </c>
      <c r="O10" s="31">
        <f aca="true" t="shared" si="5" ref="O10:O33">IF($M10=0,0,($H10/$M10)*100)</f>
        <v>1.4958489583253949</v>
      </c>
      <c r="P10" s="6"/>
      <c r="Q10" s="33"/>
    </row>
    <row r="11" spans="1:17" ht="16.5">
      <c r="A11" s="7"/>
      <c r="B11" s="34" t="s">
        <v>18</v>
      </c>
      <c r="C11" s="66">
        <f>SUM(C8:C10)</f>
        <v>2512203172</v>
      </c>
      <c r="D11" s="67">
        <v>2431220198</v>
      </c>
      <c r="E11" s="68">
        <f t="shared" si="0"/>
        <v>-80982974</v>
      </c>
      <c r="F11" s="66">
        <f>SUM(F8:F10)</f>
        <v>2702873343</v>
      </c>
      <c r="G11" s="67">
        <v>2604691990</v>
      </c>
      <c r="H11" s="68">
        <f t="shared" si="1"/>
        <v>-98181353</v>
      </c>
      <c r="I11" s="68">
        <v>2795032429</v>
      </c>
      <c r="J11" s="35">
        <f t="shared" si="2"/>
        <v>-3.2235837810653</v>
      </c>
      <c r="K11" s="36">
        <f t="shared" si="3"/>
        <v>-3.632480717391869</v>
      </c>
      <c r="L11" s="86">
        <v>2431220198</v>
      </c>
      <c r="M11" s="87">
        <v>2604691990</v>
      </c>
      <c r="N11" s="37">
        <f t="shared" si="4"/>
        <v>-3.3309600696234427</v>
      </c>
      <c r="O11" s="36">
        <f t="shared" si="5"/>
        <v>-3.7694035754300454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735421718</v>
      </c>
      <c r="D13" s="64">
        <v>688195688</v>
      </c>
      <c r="E13" s="65">
        <f t="shared" si="0"/>
        <v>-47226030</v>
      </c>
      <c r="F13" s="63">
        <v>786861800</v>
      </c>
      <c r="G13" s="64">
        <v>741125075</v>
      </c>
      <c r="H13" s="65">
        <f t="shared" si="1"/>
        <v>-45736725</v>
      </c>
      <c r="I13" s="65">
        <v>802998468</v>
      </c>
      <c r="J13" s="30">
        <f t="shared" si="2"/>
        <v>-6.42162569368124</v>
      </c>
      <c r="K13" s="31">
        <f t="shared" si="3"/>
        <v>-5.812548658481069</v>
      </c>
      <c r="L13" s="84">
        <v>2515184421</v>
      </c>
      <c r="M13" s="85">
        <v>2653717971</v>
      </c>
      <c r="N13" s="32">
        <f t="shared" si="4"/>
        <v>-1.8776368685213003</v>
      </c>
      <c r="O13" s="31">
        <f t="shared" si="5"/>
        <v>-1.7234960722960713</v>
      </c>
      <c r="P13" s="6"/>
      <c r="Q13" s="33"/>
    </row>
    <row r="14" spans="1:17" ht="12.75">
      <c r="A14" s="3"/>
      <c r="B14" s="29" t="s">
        <v>21</v>
      </c>
      <c r="C14" s="63">
        <v>128896775</v>
      </c>
      <c r="D14" s="64">
        <v>157074850</v>
      </c>
      <c r="E14" s="65">
        <f t="shared" si="0"/>
        <v>28178075</v>
      </c>
      <c r="F14" s="63">
        <v>133046777</v>
      </c>
      <c r="G14" s="64">
        <v>169854810</v>
      </c>
      <c r="H14" s="65">
        <f t="shared" si="1"/>
        <v>36808033</v>
      </c>
      <c r="I14" s="65">
        <v>176942427</v>
      </c>
      <c r="J14" s="30">
        <f t="shared" si="2"/>
        <v>21.860961998467378</v>
      </c>
      <c r="K14" s="31">
        <f t="shared" si="3"/>
        <v>27.665482644498784</v>
      </c>
      <c r="L14" s="84">
        <v>2515184421</v>
      </c>
      <c r="M14" s="85">
        <v>2653717971</v>
      </c>
      <c r="N14" s="32">
        <f t="shared" si="4"/>
        <v>1.1203184452294284</v>
      </c>
      <c r="O14" s="31">
        <f t="shared" si="5"/>
        <v>1.3870363543617121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2515184421</v>
      </c>
      <c r="M15" s="85">
        <v>2653717971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904999750</v>
      </c>
      <c r="D16" s="64">
        <v>847891216</v>
      </c>
      <c r="E16" s="65">
        <f t="shared" si="0"/>
        <v>-57108534</v>
      </c>
      <c r="F16" s="63">
        <v>999780364</v>
      </c>
      <c r="G16" s="64">
        <v>905567710</v>
      </c>
      <c r="H16" s="65">
        <f t="shared" si="1"/>
        <v>-94212654</v>
      </c>
      <c r="I16" s="65">
        <v>967223882</v>
      </c>
      <c r="J16" s="30">
        <f t="shared" si="2"/>
        <v>-6.310336991805798</v>
      </c>
      <c r="K16" s="31">
        <f t="shared" si="3"/>
        <v>-9.42333510362882</v>
      </c>
      <c r="L16" s="84">
        <v>2515184421</v>
      </c>
      <c r="M16" s="85">
        <v>2653717971</v>
      </c>
      <c r="N16" s="32">
        <f t="shared" si="4"/>
        <v>-2.270550561747456</v>
      </c>
      <c r="O16" s="31">
        <f t="shared" si="5"/>
        <v>-3.5502135128737087</v>
      </c>
      <c r="P16" s="6"/>
      <c r="Q16" s="33"/>
    </row>
    <row r="17" spans="1:17" ht="12.75">
      <c r="A17" s="3"/>
      <c r="B17" s="29" t="s">
        <v>23</v>
      </c>
      <c r="C17" s="63">
        <v>841902475</v>
      </c>
      <c r="D17" s="64">
        <v>822022667</v>
      </c>
      <c r="E17" s="65">
        <f t="shared" si="0"/>
        <v>-19879808</v>
      </c>
      <c r="F17" s="63">
        <v>840790150</v>
      </c>
      <c r="G17" s="64">
        <v>837170376</v>
      </c>
      <c r="H17" s="65">
        <f t="shared" si="1"/>
        <v>-3619774</v>
      </c>
      <c r="I17" s="65">
        <v>840574480</v>
      </c>
      <c r="J17" s="42">
        <f t="shared" si="2"/>
        <v>-2.3612958258615406</v>
      </c>
      <c r="K17" s="31">
        <f t="shared" si="3"/>
        <v>-0.4305205050273246</v>
      </c>
      <c r="L17" s="88">
        <v>2515184421</v>
      </c>
      <c r="M17" s="85">
        <v>2653717971</v>
      </c>
      <c r="N17" s="32">
        <f t="shared" si="4"/>
        <v>-0.7903916640870448</v>
      </c>
      <c r="O17" s="31">
        <f t="shared" si="5"/>
        <v>-0.13640386957307152</v>
      </c>
      <c r="P17" s="6"/>
      <c r="Q17" s="33"/>
    </row>
    <row r="18" spans="1:17" ht="16.5">
      <c r="A18" s="3"/>
      <c r="B18" s="34" t="s">
        <v>24</v>
      </c>
      <c r="C18" s="66">
        <f>SUM(C13:C17)</f>
        <v>2611220718</v>
      </c>
      <c r="D18" s="67">
        <v>2515184421</v>
      </c>
      <c r="E18" s="68">
        <f t="shared" si="0"/>
        <v>-96036297</v>
      </c>
      <c r="F18" s="66">
        <f>SUM(F13:F17)</f>
        <v>2760479091</v>
      </c>
      <c r="G18" s="67">
        <v>2653717971</v>
      </c>
      <c r="H18" s="68">
        <f t="shared" si="1"/>
        <v>-106761120</v>
      </c>
      <c r="I18" s="68">
        <v>2787739257</v>
      </c>
      <c r="J18" s="43">
        <f t="shared" si="2"/>
        <v>-3.6778314578308278</v>
      </c>
      <c r="K18" s="36">
        <f t="shared" si="3"/>
        <v>-3.86748518936708</v>
      </c>
      <c r="L18" s="89">
        <v>2515184421</v>
      </c>
      <c r="M18" s="87">
        <v>2653717971</v>
      </c>
      <c r="N18" s="37">
        <f t="shared" si="4"/>
        <v>-3.8182606491263726</v>
      </c>
      <c r="O18" s="36">
        <f t="shared" si="5"/>
        <v>-4.02307710038114</v>
      </c>
      <c r="P18" s="6"/>
      <c r="Q18" s="38"/>
    </row>
    <row r="19" spans="1:17" ht="16.5">
      <c r="A19" s="44"/>
      <c r="B19" s="45" t="s">
        <v>25</v>
      </c>
      <c r="C19" s="72">
        <f>C11-C18</f>
        <v>-99017546</v>
      </c>
      <c r="D19" s="73">
        <v>-83964223</v>
      </c>
      <c r="E19" s="74">
        <f t="shared" si="0"/>
        <v>15053323</v>
      </c>
      <c r="F19" s="75">
        <f>F11-F18</f>
        <v>-57605748</v>
      </c>
      <c r="G19" s="76">
        <v>-49025981</v>
      </c>
      <c r="H19" s="77">
        <f t="shared" si="1"/>
        <v>8579767</v>
      </c>
      <c r="I19" s="77">
        <v>7293172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180000000</v>
      </c>
      <c r="D22" s="64">
        <v>0</v>
      </c>
      <c r="E22" s="65">
        <f t="shared" si="0"/>
        <v>-180000000</v>
      </c>
      <c r="F22" s="63">
        <v>180000000</v>
      </c>
      <c r="G22" s="64">
        <v>0</v>
      </c>
      <c r="H22" s="65">
        <f t="shared" si="1"/>
        <v>-180000000</v>
      </c>
      <c r="I22" s="65">
        <v>0</v>
      </c>
      <c r="J22" s="30">
        <f t="shared" si="2"/>
        <v>-100</v>
      </c>
      <c r="K22" s="31">
        <f t="shared" si="3"/>
        <v>-100</v>
      </c>
      <c r="L22" s="84">
        <v>216972433</v>
      </c>
      <c r="M22" s="85">
        <v>114979000</v>
      </c>
      <c r="N22" s="32">
        <f t="shared" si="4"/>
        <v>-82.95984771484773</v>
      </c>
      <c r="O22" s="31">
        <f t="shared" si="5"/>
        <v>-156.55032658137574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63300476</v>
      </c>
      <c r="E23" s="65">
        <f t="shared" si="0"/>
        <v>63300476</v>
      </c>
      <c r="F23" s="63">
        <v>0</v>
      </c>
      <c r="G23" s="64">
        <v>50000000</v>
      </c>
      <c r="H23" s="65">
        <f t="shared" si="1"/>
        <v>50000000</v>
      </c>
      <c r="I23" s="65">
        <v>50000000</v>
      </c>
      <c r="J23" s="30">
        <f t="shared" si="2"/>
        <v>0</v>
      </c>
      <c r="K23" s="31">
        <f t="shared" si="3"/>
        <v>0</v>
      </c>
      <c r="L23" s="84">
        <v>216972433</v>
      </c>
      <c r="M23" s="85">
        <v>114979000</v>
      </c>
      <c r="N23" s="32">
        <f t="shared" si="4"/>
        <v>29.17443249576318</v>
      </c>
      <c r="O23" s="31">
        <f t="shared" si="5"/>
        <v>43.48620182815993</v>
      </c>
      <c r="P23" s="6"/>
      <c r="Q23" s="33"/>
    </row>
    <row r="24" spans="1:17" ht="12.75">
      <c r="A24" s="7"/>
      <c r="B24" s="29" t="s">
        <v>29</v>
      </c>
      <c r="C24" s="63">
        <v>121948904</v>
      </c>
      <c r="D24" s="64">
        <v>153671957</v>
      </c>
      <c r="E24" s="65">
        <f t="shared" si="0"/>
        <v>31723053</v>
      </c>
      <c r="F24" s="63">
        <v>120003000</v>
      </c>
      <c r="G24" s="64">
        <v>64979000</v>
      </c>
      <c r="H24" s="65">
        <f t="shared" si="1"/>
        <v>-55024000</v>
      </c>
      <c r="I24" s="65">
        <v>62702000</v>
      </c>
      <c r="J24" s="30">
        <f t="shared" si="2"/>
        <v>26.013397381578763</v>
      </c>
      <c r="K24" s="31">
        <f t="shared" si="3"/>
        <v>-45.85218702865762</v>
      </c>
      <c r="L24" s="84">
        <v>216972433</v>
      </c>
      <c r="M24" s="85">
        <v>114979000</v>
      </c>
      <c r="N24" s="32">
        <f t="shared" si="4"/>
        <v>14.620775810722462</v>
      </c>
      <c r="O24" s="31">
        <f t="shared" si="5"/>
        <v>-47.85569538785344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216972433</v>
      </c>
      <c r="M25" s="85">
        <v>114979000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301948904</v>
      </c>
      <c r="D26" s="67">
        <v>216972433</v>
      </c>
      <c r="E26" s="68">
        <f t="shared" si="0"/>
        <v>-84976471</v>
      </c>
      <c r="F26" s="66">
        <f>SUM(F22:F24)</f>
        <v>300003000</v>
      </c>
      <c r="G26" s="67">
        <v>114979000</v>
      </c>
      <c r="H26" s="68">
        <f t="shared" si="1"/>
        <v>-185024000</v>
      </c>
      <c r="I26" s="68">
        <v>112702000</v>
      </c>
      <c r="J26" s="43">
        <f t="shared" si="2"/>
        <v>-28.14266582004219</v>
      </c>
      <c r="K26" s="36">
        <f t="shared" si="3"/>
        <v>-61.674049926167406</v>
      </c>
      <c r="L26" s="89">
        <v>216972433</v>
      </c>
      <c r="M26" s="87">
        <v>114979000</v>
      </c>
      <c r="N26" s="37">
        <f t="shared" si="4"/>
        <v>-39.16463940836207</v>
      </c>
      <c r="O26" s="36">
        <f t="shared" si="5"/>
        <v>-160.91982014106924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23757529</v>
      </c>
      <c r="D28" s="64">
        <v>35938539</v>
      </c>
      <c r="E28" s="65">
        <f t="shared" si="0"/>
        <v>12181010</v>
      </c>
      <c r="F28" s="63">
        <v>28112500</v>
      </c>
      <c r="G28" s="64">
        <v>39709354</v>
      </c>
      <c r="H28" s="65">
        <f t="shared" si="1"/>
        <v>11596854</v>
      </c>
      <c r="I28" s="65">
        <v>15500000</v>
      </c>
      <c r="J28" s="30">
        <f t="shared" si="2"/>
        <v>51.27220932783034</v>
      </c>
      <c r="K28" s="31">
        <f t="shared" si="3"/>
        <v>41.25159270787017</v>
      </c>
      <c r="L28" s="84">
        <v>216972433</v>
      </c>
      <c r="M28" s="85">
        <v>114979000</v>
      </c>
      <c r="N28" s="32">
        <f t="shared" si="4"/>
        <v>5.614081858961318</v>
      </c>
      <c r="O28" s="31">
        <f t="shared" si="5"/>
        <v>10.086062672314075</v>
      </c>
      <c r="P28" s="6"/>
      <c r="Q28" s="33"/>
    </row>
    <row r="29" spans="1:17" ht="12.75">
      <c r="A29" s="7"/>
      <c r="B29" s="29" t="s">
        <v>33</v>
      </c>
      <c r="C29" s="63">
        <v>30100000</v>
      </c>
      <c r="D29" s="64">
        <v>39250000</v>
      </c>
      <c r="E29" s="65">
        <f t="shared" si="0"/>
        <v>9150000</v>
      </c>
      <c r="F29" s="63">
        <v>26500000</v>
      </c>
      <c r="G29" s="64">
        <v>39583814</v>
      </c>
      <c r="H29" s="65">
        <f t="shared" si="1"/>
        <v>13083814</v>
      </c>
      <c r="I29" s="65">
        <v>33000000</v>
      </c>
      <c r="J29" s="30">
        <f t="shared" si="2"/>
        <v>30.398671096345513</v>
      </c>
      <c r="K29" s="31">
        <f t="shared" si="3"/>
        <v>49.372883018867924</v>
      </c>
      <c r="L29" s="84">
        <v>216972433</v>
      </c>
      <c r="M29" s="85">
        <v>114979000</v>
      </c>
      <c r="N29" s="32">
        <f t="shared" si="4"/>
        <v>4.217125592171426</v>
      </c>
      <c r="O29" s="31">
        <f t="shared" si="5"/>
        <v>11.379307525722087</v>
      </c>
      <c r="P29" s="6"/>
      <c r="Q29" s="33"/>
    </row>
    <row r="30" spans="1:17" ht="12.75">
      <c r="A30" s="7"/>
      <c r="B30" s="29" t="s">
        <v>34</v>
      </c>
      <c r="C30" s="63">
        <v>2000000</v>
      </c>
      <c r="D30" s="64">
        <v>0</v>
      </c>
      <c r="E30" s="65">
        <f t="shared" si="0"/>
        <v>-2000000</v>
      </c>
      <c r="F30" s="63">
        <v>3000000</v>
      </c>
      <c r="G30" s="64">
        <v>1000000</v>
      </c>
      <c r="H30" s="65">
        <f t="shared" si="1"/>
        <v>-2000000</v>
      </c>
      <c r="I30" s="65">
        <v>1000000</v>
      </c>
      <c r="J30" s="30">
        <f t="shared" si="2"/>
        <v>-100</v>
      </c>
      <c r="K30" s="31">
        <f t="shared" si="3"/>
        <v>-66.66666666666666</v>
      </c>
      <c r="L30" s="84">
        <v>216972433</v>
      </c>
      <c r="M30" s="85">
        <v>114979000</v>
      </c>
      <c r="N30" s="32">
        <f t="shared" si="4"/>
        <v>-0.9217760857205302</v>
      </c>
      <c r="O30" s="31">
        <f t="shared" si="5"/>
        <v>-1.739448073126397</v>
      </c>
      <c r="P30" s="6"/>
      <c r="Q30" s="33"/>
    </row>
    <row r="31" spans="1:17" ht="12.75">
      <c r="A31" s="7"/>
      <c r="B31" s="29" t="s">
        <v>35</v>
      </c>
      <c r="C31" s="63">
        <v>75850000</v>
      </c>
      <c r="D31" s="64">
        <v>87394552</v>
      </c>
      <c r="E31" s="65">
        <f t="shared" si="0"/>
        <v>11544552</v>
      </c>
      <c r="F31" s="63">
        <v>73020000</v>
      </c>
      <c r="G31" s="64">
        <v>3100000</v>
      </c>
      <c r="H31" s="65">
        <f t="shared" si="1"/>
        <v>-69920000</v>
      </c>
      <c r="I31" s="65">
        <v>16552169</v>
      </c>
      <c r="J31" s="30">
        <f t="shared" si="2"/>
        <v>15.22023994726434</v>
      </c>
      <c r="K31" s="31">
        <f t="shared" si="3"/>
        <v>-95.75458778416872</v>
      </c>
      <c r="L31" s="84">
        <v>216972433</v>
      </c>
      <c r="M31" s="85">
        <v>114979000</v>
      </c>
      <c r="N31" s="32">
        <f t="shared" si="4"/>
        <v>5.32074597697856</v>
      </c>
      <c r="O31" s="31">
        <f t="shared" si="5"/>
        <v>-60.81110463649884</v>
      </c>
      <c r="P31" s="6"/>
      <c r="Q31" s="33"/>
    </row>
    <row r="32" spans="1:17" ht="12.75">
      <c r="A32" s="7"/>
      <c r="B32" s="29" t="s">
        <v>36</v>
      </c>
      <c r="C32" s="63">
        <v>170241375</v>
      </c>
      <c r="D32" s="64">
        <v>54389342</v>
      </c>
      <c r="E32" s="65">
        <f t="shared" si="0"/>
        <v>-115852033</v>
      </c>
      <c r="F32" s="63">
        <v>169370500</v>
      </c>
      <c r="G32" s="64">
        <v>31585832</v>
      </c>
      <c r="H32" s="65">
        <f t="shared" si="1"/>
        <v>-137784668</v>
      </c>
      <c r="I32" s="65">
        <v>46649831</v>
      </c>
      <c r="J32" s="30">
        <f t="shared" si="2"/>
        <v>-68.05163139689162</v>
      </c>
      <c r="K32" s="31">
        <f t="shared" si="3"/>
        <v>-81.3510428321343</v>
      </c>
      <c r="L32" s="84">
        <v>216972433</v>
      </c>
      <c r="M32" s="85">
        <v>114979000</v>
      </c>
      <c r="N32" s="32">
        <f t="shared" si="4"/>
        <v>-53.39481675075285</v>
      </c>
      <c r="O32" s="31">
        <f t="shared" si="5"/>
        <v>-119.83463762948017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301948904</v>
      </c>
      <c r="D33" s="82">
        <v>216972433</v>
      </c>
      <c r="E33" s="83">
        <f t="shared" si="0"/>
        <v>-84976471</v>
      </c>
      <c r="F33" s="81">
        <f>SUM(F28:F32)</f>
        <v>300003000</v>
      </c>
      <c r="G33" s="82">
        <v>114979000</v>
      </c>
      <c r="H33" s="83">
        <f t="shared" si="1"/>
        <v>-185024000</v>
      </c>
      <c r="I33" s="83">
        <v>112702000</v>
      </c>
      <c r="J33" s="58">
        <f t="shared" si="2"/>
        <v>-28.14266582004219</v>
      </c>
      <c r="K33" s="59">
        <f t="shared" si="3"/>
        <v>-61.674049926167406</v>
      </c>
      <c r="L33" s="96">
        <v>216972433</v>
      </c>
      <c r="M33" s="97">
        <v>114979000</v>
      </c>
      <c r="N33" s="60">
        <f t="shared" si="4"/>
        <v>-39.16463940836207</v>
      </c>
      <c r="O33" s="59">
        <f t="shared" si="5"/>
        <v>-160.91982014106924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356121877</v>
      </c>
      <c r="D8" s="64">
        <v>392239042</v>
      </c>
      <c r="E8" s="65">
        <f>($D8-$C8)</f>
        <v>36117165</v>
      </c>
      <c r="F8" s="63">
        <v>356121877</v>
      </c>
      <c r="G8" s="64">
        <v>417735100</v>
      </c>
      <c r="H8" s="65">
        <f>($G8-$F8)</f>
        <v>61613223</v>
      </c>
      <c r="I8" s="65">
        <v>444888500</v>
      </c>
      <c r="J8" s="30">
        <f>IF($C8=0,0,($E8/$C8)*100)</f>
        <v>10.14179901112899</v>
      </c>
      <c r="K8" s="31">
        <f>IF($F8=0,0,($H8/$F8)*100)</f>
        <v>17.301162040095615</v>
      </c>
      <c r="L8" s="84">
        <v>1899730875</v>
      </c>
      <c r="M8" s="85">
        <v>2025068500</v>
      </c>
      <c r="N8" s="32">
        <f>IF($L8=0,0,($E8/$L8)*100)</f>
        <v>1.901172712161137</v>
      </c>
      <c r="O8" s="31">
        <f>IF($M8=0,0,($H8/$M8)*100)</f>
        <v>3.0425253763020854</v>
      </c>
      <c r="P8" s="6"/>
      <c r="Q8" s="33"/>
    </row>
    <row r="9" spans="1:17" ht="12.75">
      <c r="A9" s="3"/>
      <c r="B9" s="29" t="s">
        <v>16</v>
      </c>
      <c r="C9" s="63">
        <v>1026102455</v>
      </c>
      <c r="D9" s="64">
        <v>1072777791</v>
      </c>
      <c r="E9" s="65">
        <f>($D9-$C9)</f>
        <v>46675336</v>
      </c>
      <c r="F9" s="63">
        <v>1027531455</v>
      </c>
      <c r="G9" s="64">
        <v>1159693100</v>
      </c>
      <c r="H9" s="65">
        <f>($G9-$F9)</f>
        <v>132161645</v>
      </c>
      <c r="I9" s="65">
        <v>1254248400</v>
      </c>
      <c r="J9" s="30">
        <f>IF($C9=0,0,($E9/$C9)*100)</f>
        <v>4.548798784425479</v>
      </c>
      <c r="K9" s="31">
        <f>IF($F9=0,0,($H9/$F9)*100)</f>
        <v>12.862053454120293</v>
      </c>
      <c r="L9" s="84">
        <v>1899730875</v>
      </c>
      <c r="M9" s="85">
        <v>2025068500</v>
      </c>
      <c r="N9" s="32">
        <f>IF($L9=0,0,($E9/$L9)*100)</f>
        <v>2.4569446448566037</v>
      </c>
      <c r="O9" s="31">
        <f>IF($M9=0,0,($H9/$M9)*100)</f>
        <v>6.52628022212582</v>
      </c>
      <c r="P9" s="6"/>
      <c r="Q9" s="33"/>
    </row>
    <row r="10" spans="1:17" ht="12.75">
      <c r="A10" s="3"/>
      <c r="B10" s="29" t="s">
        <v>17</v>
      </c>
      <c r="C10" s="63">
        <v>456199863</v>
      </c>
      <c r="D10" s="64">
        <v>434714042</v>
      </c>
      <c r="E10" s="65">
        <f aca="true" t="shared" si="0" ref="E10:E33">($D10-$C10)</f>
        <v>-21485821</v>
      </c>
      <c r="F10" s="63">
        <v>576354295</v>
      </c>
      <c r="G10" s="64">
        <v>447640300</v>
      </c>
      <c r="H10" s="65">
        <f aca="true" t="shared" si="1" ref="H10:H33">($G10-$F10)</f>
        <v>-128713995</v>
      </c>
      <c r="I10" s="65">
        <v>473371800</v>
      </c>
      <c r="J10" s="30">
        <f aca="true" t="shared" si="2" ref="J10:J33">IF($C10=0,0,($E10/$C10)*100)</f>
        <v>-4.709738591043812</v>
      </c>
      <c r="K10" s="31">
        <f aca="true" t="shared" si="3" ref="K10:K33">IF($F10=0,0,($H10/$F10)*100)</f>
        <v>-22.332443102553786</v>
      </c>
      <c r="L10" s="84">
        <v>1899730875</v>
      </c>
      <c r="M10" s="85">
        <v>2025068500</v>
      </c>
      <c r="N10" s="32">
        <f aca="true" t="shared" si="4" ref="N10:N33">IF($L10=0,0,($E10/$L10)*100)</f>
        <v>-1.130992883399866</v>
      </c>
      <c r="O10" s="31">
        <f aca="true" t="shared" si="5" ref="O10:O33">IF($M10=0,0,($H10/$M10)*100)</f>
        <v>-6.356031660163594</v>
      </c>
      <c r="P10" s="6"/>
      <c r="Q10" s="33"/>
    </row>
    <row r="11" spans="1:17" ht="16.5">
      <c r="A11" s="7"/>
      <c r="B11" s="34" t="s">
        <v>18</v>
      </c>
      <c r="C11" s="66">
        <f>SUM(C8:C10)</f>
        <v>1838424195</v>
      </c>
      <c r="D11" s="67">
        <v>1899730875</v>
      </c>
      <c r="E11" s="68">
        <f t="shared" si="0"/>
        <v>61306680</v>
      </c>
      <c r="F11" s="66">
        <f>SUM(F8:F10)</f>
        <v>1960007627</v>
      </c>
      <c r="G11" s="67">
        <v>2025068500</v>
      </c>
      <c r="H11" s="68">
        <f t="shared" si="1"/>
        <v>65060873</v>
      </c>
      <c r="I11" s="68">
        <v>2172508700</v>
      </c>
      <c r="J11" s="35">
        <f t="shared" si="2"/>
        <v>3.334740707108677</v>
      </c>
      <c r="K11" s="36">
        <f t="shared" si="3"/>
        <v>3.319419378973672</v>
      </c>
      <c r="L11" s="86">
        <v>1899730875</v>
      </c>
      <c r="M11" s="87">
        <v>2025068500</v>
      </c>
      <c r="N11" s="37">
        <f t="shared" si="4"/>
        <v>3.2271244736178746</v>
      </c>
      <c r="O11" s="36">
        <f t="shared" si="5"/>
        <v>3.2127739382643106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628564403</v>
      </c>
      <c r="D13" s="64">
        <v>579439085</v>
      </c>
      <c r="E13" s="65">
        <f t="shared" si="0"/>
        <v>-49125318</v>
      </c>
      <c r="F13" s="63">
        <v>665252462</v>
      </c>
      <c r="G13" s="64">
        <v>623492810</v>
      </c>
      <c r="H13" s="65">
        <f t="shared" si="1"/>
        <v>-41759652</v>
      </c>
      <c r="I13" s="65">
        <v>676723475</v>
      </c>
      <c r="J13" s="30">
        <f t="shared" si="2"/>
        <v>-7.8154788539624</v>
      </c>
      <c r="K13" s="31">
        <f t="shared" si="3"/>
        <v>-6.277263803647524</v>
      </c>
      <c r="L13" s="84">
        <v>1887463397</v>
      </c>
      <c r="M13" s="85">
        <v>2002433542</v>
      </c>
      <c r="N13" s="32">
        <f t="shared" si="4"/>
        <v>-2.602716327007003</v>
      </c>
      <c r="O13" s="31">
        <f t="shared" si="5"/>
        <v>-2.0854450908913114</v>
      </c>
      <c r="P13" s="6"/>
      <c r="Q13" s="33"/>
    </row>
    <row r="14" spans="1:17" ht="12.75">
      <c r="A14" s="3"/>
      <c r="B14" s="29" t="s">
        <v>21</v>
      </c>
      <c r="C14" s="63">
        <v>76391200</v>
      </c>
      <c r="D14" s="64">
        <v>74007187</v>
      </c>
      <c r="E14" s="65">
        <f t="shared" si="0"/>
        <v>-2384013</v>
      </c>
      <c r="F14" s="63">
        <v>80975200</v>
      </c>
      <c r="G14" s="64">
        <v>76008214</v>
      </c>
      <c r="H14" s="65">
        <f t="shared" si="1"/>
        <v>-4966986</v>
      </c>
      <c r="I14" s="65">
        <v>78072053</v>
      </c>
      <c r="J14" s="30">
        <f t="shared" si="2"/>
        <v>-3.1207953272104643</v>
      </c>
      <c r="K14" s="31">
        <f t="shared" si="3"/>
        <v>-6.133959533289205</v>
      </c>
      <c r="L14" s="84">
        <v>1887463397</v>
      </c>
      <c r="M14" s="85">
        <v>2002433542</v>
      </c>
      <c r="N14" s="32">
        <f t="shared" si="4"/>
        <v>-0.12630777390381362</v>
      </c>
      <c r="O14" s="31">
        <f t="shared" si="5"/>
        <v>-0.24804748301604307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1887463397</v>
      </c>
      <c r="M15" s="85">
        <v>2002433542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441586178</v>
      </c>
      <c r="D16" s="64">
        <v>482195922</v>
      </c>
      <c r="E16" s="65">
        <f t="shared" si="0"/>
        <v>40609744</v>
      </c>
      <c r="F16" s="63">
        <v>479627447</v>
      </c>
      <c r="G16" s="64">
        <v>516151083</v>
      </c>
      <c r="H16" s="65">
        <f t="shared" si="1"/>
        <v>36523636</v>
      </c>
      <c r="I16" s="65">
        <v>552500921</v>
      </c>
      <c r="J16" s="30">
        <f t="shared" si="2"/>
        <v>9.196334945067052</v>
      </c>
      <c r="K16" s="31">
        <f t="shared" si="3"/>
        <v>7.615001232404451</v>
      </c>
      <c r="L16" s="84">
        <v>1887463397</v>
      </c>
      <c r="M16" s="85">
        <v>2002433542</v>
      </c>
      <c r="N16" s="32">
        <f t="shared" si="4"/>
        <v>2.1515513394615513</v>
      </c>
      <c r="O16" s="31">
        <f t="shared" si="5"/>
        <v>1.8239624553792058</v>
      </c>
      <c r="P16" s="6"/>
      <c r="Q16" s="33"/>
    </row>
    <row r="17" spans="1:17" ht="12.75">
      <c r="A17" s="3"/>
      <c r="B17" s="29" t="s">
        <v>23</v>
      </c>
      <c r="C17" s="63">
        <v>778719863</v>
      </c>
      <c r="D17" s="64">
        <v>751821203</v>
      </c>
      <c r="E17" s="65">
        <f t="shared" si="0"/>
        <v>-26898660</v>
      </c>
      <c r="F17" s="63">
        <v>822496763</v>
      </c>
      <c r="G17" s="64">
        <v>786781435</v>
      </c>
      <c r="H17" s="65">
        <f t="shared" si="1"/>
        <v>-35715328</v>
      </c>
      <c r="I17" s="65">
        <v>834383896</v>
      </c>
      <c r="J17" s="42">
        <f t="shared" si="2"/>
        <v>-3.454215216287606</v>
      </c>
      <c r="K17" s="31">
        <f t="shared" si="3"/>
        <v>-4.342306207957685</v>
      </c>
      <c r="L17" s="88">
        <v>1887463397</v>
      </c>
      <c r="M17" s="85">
        <v>2002433542</v>
      </c>
      <c r="N17" s="32">
        <f t="shared" si="4"/>
        <v>-1.4251222059592608</v>
      </c>
      <c r="O17" s="31">
        <f t="shared" si="5"/>
        <v>-1.7835961719023181</v>
      </c>
      <c r="P17" s="6"/>
      <c r="Q17" s="33"/>
    </row>
    <row r="18" spans="1:17" ht="16.5">
      <c r="A18" s="3"/>
      <c r="B18" s="34" t="s">
        <v>24</v>
      </c>
      <c r="C18" s="66">
        <f>SUM(C13:C17)</f>
        <v>1925261644</v>
      </c>
      <c r="D18" s="67">
        <v>1887463397</v>
      </c>
      <c r="E18" s="68">
        <f t="shared" si="0"/>
        <v>-37798247</v>
      </c>
      <c r="F18" s="66">
        <f>SUM(F13:F17)</f>
        <v>2048351872</v>
      </c>
      <c r="G18" s="67">
        <v>2002433542</v>
      </c>
      <c r="H18" s="68">
        <f t="shared" si="1"/>
        <v>-45918330</v>
      </c>
      <c r="I18" s="68">
        <v>2141680345</v>
      </c>
      <c r="J18" s="43">
        <f t="shared" si="2"/>
        <v>-1.9632784519338815</v>
      </c>
      <c r="K18" s="36">
        <f t="shared" si="3"/>
        <v>-2.2417208013760637</v>
      </c>
      <c r="L18" s="89">
        <v>1887463397</v>
      </c>
      <c r="M18" s="87">
        <v>2002433542</v>
      </c>
      <c r="N18" s="37">
        <f t="shared" si="4"/>
        <v>-2.002594967408526</v>
      </c>
      <c r="O18" s="36">
        <f t="shared" si="5"/>
        <v>-2.293126290430467</v>
      </c>
      <c r="P18" s="6"/>
      <c r="Q18" s="38"/>
    </row>
    <row r="19" spans="1:17" ht="16.5">
      <c r="A19" s="44"/>
      <c r="B19" s="45" t="s">
        <v>25</v>
      </c>
      <c r="C19" s="72">
        <f>C11-C18</f>
        <v>-86837449</v>
      </c>
      <c r="D19" s="73">
        <v>12267478</v>
      </c>
      <c r="E19" s="74">
        <f t="shared" si="0"/>
        <v>99104927</v>
      </c>
      <c r="F19" s="75">
        <f>F11-F18</f>
        <v>-88344245</v>
      </c>
      <c r="G19" s="76">
        <v>22634958</v>
      </c>
      <c r="H19" s="77">
        <f t="shared" si="1"/>
        <v>110979203</v>
      </c>
      <c r="I19" s="77">
        <v>30828355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100000000</v>
      </c>
      <c r="D22" s="64">
        <v>102779511</v>
      </c>
      <c r="E22" s="65">
        <f t="shared" si="0"/>
        <v>2779511</v>
      </c>
      <c r="F22" s="63">
        <v>90000000</v>
      </c>
      <c r="G22" s="64">
        <v>103800000</v>
      </c>
      <c r="H22" s="65">
        <f t="shared" si="1"/>
        <v>13800000</v>
      </c>
      <c r="I22" s="65">
        <v>169000000</v>
      </c>
      <c r="J22" s="30">
        <f t="shared" si="2"/>
        <v>2.7795110000000003</v>
      </c>
      <c r="K22" s="31">
        <f t="shared" si="3"/>
        <v>15.333333333333332</v>
      </c>
      <c r="L22" s="84">
        <v>375750311</v>
      </c>
      <c r="M22" s="85">
        <v>436267624</v>
      </c>
      <c r="N22" s="32">
        <f t="shared" si="4"/>
        <v>0.7397228741082797</v>
      </c>
      <c r="O22" s="31">
        <f t="shared" si="5"/>
        <v>3.1631959927422897</v>
      </c>
      <c r="P22" s="6"/>
      <c r="Q22" s="33"/>
    </row>
    <row r="23" spans="1:17" ht="12.75">
      <c r="A23" s="7"/>
      <c r="B23" s="29" t="s">
        <v>28</v>
      </c>
      <c r="C23" s="63">
        <v>240665231</v>
      </c>
      <c r="D23" s="64">
        <v>127630035</v>
      </c>
      <c r="E23" s="65">
        <f t="shared" si="0"/>
        <v>-113035196</v>
      </c>
      <c r="F23" s="63">
        <v>257138700</v>
      </c>
      <c r="G23" s="64">
        <v>230194824</v>
      </c>
      <c r="H23" s="65">
        <f t="shared" si="1"/>
        <v>-26943876</v>
      </c>
      <c r="I23" s="65">
        <v>186717392</v>
      </c>
      <c r="J23" s="30">
        <f t="shared" si="2"/>
        <v>-46.96781314455847</v>
      </c>
      <c r="K23" s="31">
        <f t="shared" si="3"/>
        <v>-10.478343399884965</v>
      </c>
      <c r="L23" s="84">
        <v>375750311</v>
      </c>
      <c r="M23" s="85">
        <v>436267624</v>
      </c>
      <c r="N23" s="32">
        <f t="shared" si="4"/>
        <v>-30.082528927035273</v>
      </c>
      <c r="O23" s="31">
        <f t="shared" si="5"/>
        <v>-6.175997144358345</v>
      </c>
      <c r="P23" s="6"/>
      <c r="Q23" s="33"/>
    </row>
    <row r="24" spans="1:17" ht="12.75">
      <c r="A24" s="7"/>
      <c r="B24" s="29" t="s">
        <v>29</v>
      </c>
      <c r="C24" s="63">
        <v>73947528</v>
      </c>
      <c r="D24" s="64">
        <v>145340765</v>
      </c>
      <c r="E24" s="65">
        <f t="shared" si="0"/>
        <v>71393237</v>
      </c>
      <c r="F24" s="63">
        <v>79199000</v>
      </c>
      <c r="G24" s="64">
        <v>102272800</v>
      </c>
      <c r="H24" s="65">
        <f t="shared" si="1"/>
        <v>23073800</v>
      </c>
      <c r="I24" s="65">
        <v>102402000</v>
      </c>
      <c r="J24" s="30">
        <f t="shared" si="2"/>
        <v>96.54580610186186</v>
      </c>
      <c r="K24" s="31">
        <f t="shared" si="3"/>
        <v>29.133953711536765</v>
      </c>
      <c r="L24" s="84">
        <v>375750311</v>
      </c>
      <c r="M24" s="85">
        <v>436267624</v>
      </c>
      <c r="N24" s="32">
        <f t="shared" si="4"/>
        <v>19.000180415020335</v>
      </c>
      <c r="O24" s="31">
        <f t="shared" si="5"/>
        <v>5.2889095432852935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375750311</v>
      </c>
      <c r="M25" s="85">
        <v>436267624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414612759</v>
      </c>
      <c r="D26" s="67">
        <v>375750311</v>
      </c>
      <c r="E26" s="68">
        <f t="shared" si="0"/>
        <v>-38862448</v>
      </c>
      <c r="F26" s="66">
        <f>SUM(F22:F24)</f>
        <v>426337700</v>
      </c>
      <c r="G26" s="67">
        <v>436267624</v>
      </c>
      <c r="H26" s="68">
        <f t="shared" si="1"/>
        <v>9929924</v>
      </c>
      <c r="I26" s="68">
        <v>458119392</v>
      </c>
      <c r="J26" s="43">
        <f t="shared" si="2"/>
        <v>-9.373191527856479</v>
      </c>
      <c r="K26" s="36">
        <f t="shared" si="3"/>
        <v>2.329121726743846</v>
      </c>
      <c r="L26" s="89">
        <v>375750311</v>
      </c>
      <c r="M26" s="87">
        <v>436267624</v>
      </c>
      <c r="N26" s="37">
        <f t="shared" si="4"/>
        <v>-10.342625637906657</v>
      </c>
      <c r="O26" s="36">
        <f t="shared" si="5"/>
        <v>2.276108391669238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122616528</v>
      </c>
      <c r="D28" s="64">
        <v>69304511</v>
      </c>
      <c r="E28" s="65">
        <f t="shared" si="0"/>
        <v>-53312017</v>
      </c>
      <c r="F28" s="63">
        <v>138530900</v>
      </c>
      <c r="G28" s="64">
        <v>95347502</v>
      </c>
      <c r="H28" s="65">
        <f t="shared" si="1"/>
        <v>-43183398</v>
      </c>
      <c r="I28" s="65">
        <v>125918000</v>
      </c>
      <c r="J28" s="30">
        <f t="shared" si="2"/>
        <v>-43.478654851489516</v>
      </c>
      <c r="K28" s="31">
        <f t="shared" si="3"/>
        <v>-31.172394029057777</v>
      </c>
      <c r="L28" s="84">
        <v>375750311</v>
      </c>
      <c r="M28" s="85">
        <v>436267624</v>
      </c>
      <c r="N28" s="32">
        <f t="shared" si="4"/>
        <v>-14.188149800360378</v>
      </c>
      <c r="O28" s="31">
        <f t="shared" si="5"/>
        <v>-9.898373297579377</v>
      </c>
      <c r="P28" s="6"/>
      <c r="Q28" s="33"/>
    </row>
    <row r="29" spans="1:17" ht="12.75">
      <c r="A29" s="7"/>
      <c r="B29" s="29" t="s">
        <v>33</v>
      </c>
      <c r="C29" s="63">
        <v>29500000</v>
      </c>
      <c r="D29" s="64">
        <v>41850000</v>
      </c>
      <c r="E29" s="65">
        <f t="shared" si="0"/>
        <v>12350000</v>
      </c>
      <c r="F29" s="63">
        <v>37450000</v>
      </c>
      <c r="G29" s="64">
        <v>64650562</v>
      </c>
      <c r="H29" s="65">
        <f t="shared" si="1"/>
        <v>27200562</v>
      </c>
      <c r="I29" s="65">
        <v>112323736</v>
      </c>
      <c r="J29" s="30">
        <f t="shared" si="2"/>
        <v>41.86440677966102</v>
      </c>
      <c r="K29" s="31">
        <f t="shared" si="3"/>
        <v>72.63167423230975</v>
      </c>
      <c r="L29" s="84">
        <v>375750311</v>
      </c>
      <c r="M29" s="85">
        <v>436267624</v>
      </c>
      <c r="N29" s="32">
        <f t="shared" si="4"/>
        <v>3.2867570933294585</v>
      </c>
      <c r="O29" s="31">
        <f t="shared" si="5"/>
        <v>6.234833965125957</v>
      </c>
      <c r="P29" s="6"/>
      <c r="Q29" s="33"/>
    </row>
    <row r="30" spans="1:17" ht="12.75">
      <c r="A30" s="7"/>
      <c r="B30" s="29" t="s">
        <v>34</v>
      </c>
      <c r="C30" s="63">
        <v>280000</v>
      </c>
      <c r="D30" s="64">
        <v>11759000</v>
      </c>
      <c r="E30" s="65">
        <f t="shared" si="0"/>
        <v>11479000</v>
      </c>
      <c r="F30" s="63">
        <v>11790000</v>
      </c>
      <c r="G30" s="64">
        <v>1000000</v>
      </c>
      <c r="H30" s="65">
        <f t="shared" si="1"/>
        <v>-10790000</v>
      </c>
      <c r="I30" s="65">
        <v>0</v>
      </c>
      <c r="J30" s="30">
        <f t="shared" si="2"/>
        <v>4099.642857142858</v>
      </c>
      <c r="K30" s="31">
        <f t="shared" si="3"/>
        <v>-91.51823579304495</v>
      </c>
      <c r="L30" s="84">
        <v>375750311</v>
      </c>
      <c r="M30" s="85">
        <v>436267624</v>
      </c>
      <c r="N30" s="32">
        <f t="shared" si="4"/>
        <v>3.0549542246420125</v>
      </c>
      <c r="O30" s="31">
        <f t="shared" si="5"/>
        <v>-2.473252518962993</v>
      </c>
      <c r="P30" s="6"/>
      <c r="Q30" s="33"/>
    </row>
    <row r="31" spans="1:17" ht="12.75">
      <c r="A31" s="7"/>
      <c r="B31" s="29" t="s">
        <v>35</v>
      </c>
      <c r="C31" s="63">
        <v>35000000</v>
      </c>
      <c r="D31" s="64">
        <v>69130000</v>
      </c>
      <c r="E31" s="65">
        <f t="shared" si="0"/>
        <v>34130000</v>
      </c>
      <c r="F31" s="63">
        <v>34600000</v>
      </c>
      <c r="G31" s="64">
        <v>73730682</v>
      </c>
      <c r="H31" s="65">
        <f t="shared" si="1"/>
        <v>39130682</v>
      </c>
      <c r="I31" s="65">
        <v>40200000</v>
      </c>
      <c r="J31" s="30">
        <f t="shared" si="2"/>
        <v>97.5142857142857</v>
      </c>
      <c r="K31" s="31">
        <f t="shared" si="3"/>
        <v>113.09445664739883</v>
      </c>
      <c r="L31" s="84">
        <v>375750311</v>
      </c>
      <c r="M31" s="85">
        <v>436267624</v>
      </c>
      <c r="N31" s="32">
        <f t="shared" si="4"/>
        <v>9.083159481403596</v>
      </c>
      <c r="O31" s="31">
        <f t="shared" si="5"/>
        <v>8.969421485193685</v>
      </c>
      <c r="P31" s="6"/>
      <c r="Q31" s="33"/>
    </row>
    <row r="32" spans="1:17" ht="12.75">
      <c r="A32" s="7"/>
      <c r="B32" s="29" t="s">
        <v>36</v>
      </c>
      <c r="C32" s="63">
        <v>227216231</v>
      </c>
      <c r="D32" s="64">
        <v>183706800</v>
      </c>
      <c r="E32" s="65">
        <f t="shared" si="0"/>
        <v>-43509431</v>
      </c>
      <c r="F32" s="63">
        <v>203966800</v>
      </c>
      <c r="G32" s="64">
        <v>201538878</v>
      </c>
      <c r="H32" s="65">
        <f t="shared" si="1"/>
        <v>-2427922</v>
      </c>
      <c r="I32" s="65">
        <v>179677656</v>
      </c>
      <c r="J32" s="30">
        <f t="shared" si="2"/>
        <v>-19.148909744920466</v>
      </c>
      <c r="K32" s="31">
        <f t="shared" si="3"/>
        <v>-1.1903515670197307</v>
      </c>
      <c r="L32" s="84">
        <v>375750311</v>
      </c>
      <c r="M32" s="85">
        <v>436267624</v>
      </c>
      <c r="N32" s="32">
        <f t="shared" si="4"/>
        <v>-11.579346636921347</v>
      </c>
      <c r="O32" s="31">
        <f t="shared" si="5"/>
        <v>-0.5565212421080323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414612759</v>
      </c>
      <c r="D33" s="82">
        <v>375750311</v>
      </c>
      <c r="E33" s="83">
        <f t="shared" si="0"/>
        <v>-38862448</v>
      </c>
      <c r="F33" s="81">
        <f>SUM(F28:F32)</f>
        <v>426337700</v>
      </c>
      <c r="G33" s="82">
        <v>436267624</v>
      </c>
      <c r="H33" s="83">
        <f t="shared" si="1"/>
        <v>9929924</v>
      </c>
      <c r="I33" s="83">
        <v>458119392</v>
      </c>
      <c r="J33" s="58">
        <f t="shared" si="2"/>
        <v>-9.373191527856479</v>
      </c>
      <c r="K33" s="59">
        <f t="shared" si="3"/>
        <v>2.329121726743846</v>
      </c>
      <c r="L33" s="96">
        <v>375750311</v>
      </c>
      <c r="M33" s="97">
        <v>436267624</v>
      </c>
      <c r="N33" s="60">
        <f t="shared" si="4"/>
        <v>-10.342625637906657</v>
      </c>
      <c r="O33" s="59">
        <f t="shared" si="5"/>
        <v>2.276108391669238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328527253</v>
      </c>
      <c r="D8" s="64">
        <v>399297428</v>
      </c>
      <c r="E8" s="65">
        <f>($D8-$C8)</f>
        <v>70770175</v>
      </c>
      <c r="F8" s="63">
        <v>346267723</v>
      </c>
      <c r="G8" s="64">
        <v>417665110</v>
      </c>
      <c r="H8" s="65">
        <f>($G8-$F8)</f>
        <v>71397387</v>
      </c>
      <c r="I8" s="65">
        <v>436877705</v>
      </c>
      <c r="J8" s="30">
        <f>IF($C8=0,0,($E8/$C8)*100)</f>
        <v>21.54164513103575</v>
      </c>
      <c r="K8" s="31">
        <f>IF($F8=0,0,($H8/$F8)*100)</f>
        <v>20.619128569485525</v>
      </c>
      <c r="L8" s="84">
        <v>2958462093</v>
      </c>
      <c r="M8" s="85">
        <v>3240635958</v>
      </c>
      <c r="N8" s="32">
        <f>IF($L8=0,0,($E8/$L8)*100)</f>
        <v>2.392127151720108</v>
      </c>
      <c r="O8" s="31">
        <f>IF($M8=0,0,($H8/$M8)*100)</f>
        <v>2.2031906059594495</v>
      </c>
      <c r="P8" s="6"/>
      <c r="Q8" s="33"/>
    </row>
    <row r="9" spans="1:17" ht="12.75">
      <c r="A9" s="3"/>
      <c r="B9" s="29" t="s">
        <v>16</v>
      </c>
      <c r="C9" s="63">
        <v>1437730355</v>
      </c>
      <c r="D9" s="64">
        <v>1433744076</v>
      </c>
      <c r="E9" s="65">
        <f>($D9-$C9)</f>
        <v>-3986279</v>
      </c>
      <c r="F9" s="63">
        <v>1515367795</v>
      </c>
      <c r="G9" s="64">
        <v>1512124339</v>
      </c>
      <c r="H9" s="65">
        <f>($G9-$F9)</f>
        <v>-3243456</v>
      </c>
      <c r="I9" s="65">
        <v>1617164311</v>
      </c>
      <c r="J9" s="30">
        <f>IF($C9=0,0,($E9/$C9)*100)</f>
        <v>-0.2772619348361745</v>
      </c>
      <c r="K9" s="31">
        <f>IF($F9=0,0,($H9/$F9)*100)</f>
        <v>-0.21403754327509647</v>
      </c>
      <c r="L9" s="84">
        <v>2958462093</v>
      </c>
      <c r="M9" s="85">
        <v>3240635958</v>
      </c>
      <c r="N9" s="32">
        <f>IF($L9=0,0,($E9/$L9)*100)</f>
        <v>-0.13474159460862828</v>
      </c>
      <c r="O9" s="31">
        <f>IF($M9=0,0,($H9/$M9)*100)</f>
        <v>-0.10008702125251182</v>
      </c>
      <c r="P9" s="6"/>
      <c r="Q9" s="33"/>
    </row>
    <row r="10" spans="1:17" ht="12.75">
      <c r="A10" s="3"/>
      <c r="B10" s="29" t="s">
        <v>17</v>
      </c>
      <c r="C10" s="63">
        <v>1059166174</v>
      </c>
      <c r="D10" s="64">
        <v>1125420589</v>
      </c>
      <c r="E10" s="65">
        <f aca="true" t="shared" si="0" ref="E10:E33">($D10-$C10)</f>
        <v>66254415</v>
      </c>
      <c r="F10" s="63">
        <v>1131618686</v>
      </c>
      <c r="G10" s="64">
        <v>1310846509</v>
      </c>
      <c r="H10" s="65">
        <f aca="true" t="shared" si="1" ref="H10:H33">($G10-$F10)</f>
        <v>179227823</v>
      </c>
      <c r="I10" s="65">
        <v>1167734125</v>
      </c>
      <c r="J10" s="30">
        <f aca="true" t="shared" si="2" ref="J10:J33">IF($C10=0,0,($E10/$C10)*100)</f>
        <v>6.255337134661931</v>
      </c>
      <c r="K10" s="31">
        <f aca="true" t="shared" si="3" ref="K10:K33">IF($F10=0,0,($H10/$F10)*100)</f>
        <v>15.838181643458652</v>
      </c>
      <c r="L10" s="84">
        <v>2958462093</v>
      </c>
      <c r="M10" s="85">
        <v>3240635958</v>
      </c>
      <c r="N10" s="32">
        <f aca="true" t="shared" si="4" ref="N10:N33">IF($L10=0,0,($E10/$L10)*100)</f>
        <v>2.239488386779205</v>
      </c>
      <c r="O10" s="31">
        <f aca="true" t="shared" si="5" ref="O10:O33">IF($M10=0,0,($H10/$M10)*100)</f>
        <v>5.530637360162255</v>
      </c>
      <c r="P10" s="6"/>
      <c r="Q10" s="33"/>
    </row>
    <row r="11" spans="1:17" ht="16.5">
      <c r="A11" s="7"/>
      <c r="B11" s="34" t="s">
        <v>18</v>
      </c>
      <c r="C11" s="66">
        <f>SUM(C8:C10)</f>
        <v>2825423782</v>
      </c>
      <c r="D11" s="67">
        <v>2958462093</v>
      </c>
      <c r="E11" s="68">
        <f t="shared" si="0"/>
        <v>133038311</v>
      </c>
      <c r="F11" s="66">
        <f>SUM(F8:F10)</f>
        <v>2993254204</v>
      </c>
      <c r="G11" s="67">
        <v>3240635958</v>
      </c>
      <c r="H11" s="68">
        <f t="shared" si="1"/>
        <v>247381754</v>
      </c>
      <c r="I11" s="68">
        <v>3221776141</v>
      </c>
      <c r="J11" s="35">
        <f t="shared" si="2"/>
        <v>4.708614397866635</v>
      </c>
      <c r="K11" s="36">
        <f t="shared" si="3"/>
        <v>8.264642330391261</v>
      </c>
      <c r="L11" s="86">
        <v>2958462093</v>
      </c>
      <c r="M11" s="87">
        <v>3240635958</v>
      </c>
      <c r="N11" s="37">
        <f t="shared" si="4"/>
        <v>4.496873943890685</v>
      </c>
      <c r="O11" s="36">
        <f t="shared" si="5"/>
        <v>7.633740944869192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827427964</v>
      </c>
      <c r="D13" s="64">
        <v>836063363</v>
      </c>
      <c r="E13" s="65">
        <f t="shared" si="0"/>
        <v>8635399</v>
      </c>
      <c r="F13" s="63">
        <v>872109081</v>
      </c>
      <c r="G13" s="64">
        <v>874522278</v>
      </c>
      <c r="H13" s="65">
        <f t="shared" si="1"/>
        <v>2413197</v>
      </c>
      <c r="I13" s="65">
        <v>914750303</v>
      </c>
      <c r="J13" s="30">
        <f t="shared" si="2"/>
        <v>1.0436436011002403</v>
      </c>
      <c r="K13" s="31">
        <f t="shared" si="3"/>
        <v>0.2767081610058364</v>
      </c>
      <c r="L13" s="84">
        <v>2958363955</v>
      </c>
      <c r="M13" s="85">
        <v>3106555472</v>
      </c>
      <c r="N13" s="32">
        <f t="shared" si="4"/>
        <v>0.29189778983769427</v>
      </c>
      <c r="O13" s="31">
        <f t="shared" si="5"/>
        <v>0.07768079539382518</v>
      </c>
      <c r="P13" s="6"/>
      <c r="Q13" s="33"/>
    </row>
    <row r="14" spans="1:17" ht="12.75">
      <c r="A14" s="3"/>
      <c r="B14" s="29" t="s">
        <v>21</v>
      </c>
      <c r="C14" s="63">
        <v>150000000</v>
      </c>
      <c r="D14" s="64">
        <v>200000000</v>
      </c>
      <c r="E14" s="65">
        <f t="shared" si="0"/>
        <v>50000000</v>
      </c>
      <c r="F14" s="63">
        <v>150000000</v>
      </c>
      <c r="G14" s="64">
        <v>200000000</v>
      </c>
      <c r="H14" s="65">
        <f t="shared" si="1"/>
        <v>50000000</v>
      </c>
      <c r="I14" s="65">
        <v>200000000</v>
      </c>
      <c r="J14" s="30">
        <f t="shared" si="2"/>
        <v>33.33333333333333</v>
      </c>
      <c r="K14" s="31">
        <f t="shared" si="3"/>
        <v>33.33333333333333</v>
      </c>
      <c r="L14" s="84">
        <v>2958363955</v>
      </c>
      <c r="M14" s="85">
        <v>3106555472</v>
      </c>
      <c r="N14" s="32">
        <f t="shared" si="4"/>
        <v>1.6901233506274247</v>
      </c>
      <c r="O14" s="31">
        <f t="shared" si="5"/>
        <v>1.609499667740039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2958363955</v>
      </c>
      <c r="M15" s="85">
        <v>3106555472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1084190095</v>
      </c>
      <c r="D16" s="64">
        <v>1078988080</v>
      </c>
      <c r="E16" s="65">
        <f t="shared" si="0"/>
        <v>-5202015</v>
      </c>
      <c r="F16" s="63">
        <v>1142736361</v>
      </c>
      <c r="G16" s="64">
        <v>1131339165</v>
      </c>
      <c r="H16" s="65">
        <f t="shared" si="1"/>
        <v>-11397196</v>
      </c>
      <c r="I16" s="65">
        <v>1183380767</v>
      </c>
      <c r="J16" s="30">
        <f t="shared" si="2"/>
        <v>-0.4798065416747789</v>
      </c>
      <c r="K16" s="31">
        <f t="shared" si="3"/>
        <v>-0.9973600551247358</v>
      </c>
      <c r="L16" s="84">
        <v>2958363955</v>
      </c>
      <c r="M16" s="85">
        <v>3106555472</v>
      </c>
      <c r="N16" s="32">
        <f t="shared" si="4"/>
        <v>-0.17584094043628246</v>
      </c>
      <c r="O16" s="31">
        <f t="shared" si="5"/>
        <v>-0.36687566350336204</v>
      </c>
      <c r="P16" s="6"/>
      <c r="Q16" s="33"/>
    </row>
    <row r="17" spans="1:17" ht="12.75">
      <c r="A17" s="3"/>
      <c r="B17" s="29" t="s">
        <v>23</v>
      </c>
      <c r="C17" s="63">
        <v>750184459</v>
      </c>
      <c r="D17" s="64">
        <v>843312512</v>
      </c>
      <c r="E17" s="65">
        <f t="shared" si="0"/>
        <v>93128053</v>
      </c>
      <c r="F17" s="63">
        <v>810694417</v>
      </c>
      <c r="G17" s="64">
        <v>900694029</v>
      </c>
      <c r="H17" s="65">
        <f t="shared" si="1"/>
        <v>89999612</v>
      </c>
      <c r="I17" s="65">
        <v>892837297</v>
      </c>
      <c r="J17" s="42">
        <f t="shared" si="2"/>
        <v>12.414020562907982</v>
      </c>
      <c r="K17" s="31">
        <f t="shared" si="3"/>
        <v>11.101545799839892</v>
      </c>
      <c r="L17" s="88">
        <v>2958363955</v>
      </c>
      <c r="M17" s="85">
        <v>3106555472</v>
      </c>
      <c r="N17" s="32">
        <f t="shared" si="4"/>
        <v>3.147957939475368</v>
      </c>
      <c r="O17" s="31">
        <f t="shared" si="5"/>
        <v>2.8970869122146485</v>
      </c>
      <c r="P17" s="6"/>
      <c r="Q17" s="33"/>
    </row>
    <row r="18" spans="1:17" ht="16.5">
      <c r="A18" s="3"/>
      <c r="B18" s="34" t="s">
        <v>24</v>
      </c>
      <c r="C18" s="66">
        <f>SUM(C13:C17)</f>
        <v>2811802518</v>
      </c>
      <c r="D18" s="67">
        <v>2958363955</v>
      </c>
      <c r="E18" s="68">
        <f t="shared" si="0"/>
        <v>146561437</v>
      </c>
      <c r="F18" s="66">
        <f>SUM(F13:F17)</f>
        <v>2975539859</v>
      </c>
      <c r="G18" s="67">
        <v>3106555472</v>
      </c>
      <c r="H18" s="68">
        <f t="shared" si="1"/>
        <v>131015613</v>
      </c>
      <c r="I18" s="68">
        <v>3190968367</v>
      </c>
      <c r="J18" s="43">
        <f t="shared" si="2"/>
        <v>5.212365948951754</v>
      </c>
      <c r="K18" s="36">
        <f t="shared" si="3"/>
        <v>4.403087144126877</v>
      </c>
      <c r="L18" s="89">
        <v>2958363955</v>
      </c>
      <c r="M18" s="87">
        <v>3106555472</v>
      </c>
      <c r="N18" s="37">
        <f t="shared" si="4"/>
        <v>4.954138139504204</v>
      </c>
      <c r="O18" s="36">
        <f t="shared" si="5"/>
        <v>4.21739171184515</v>
      </c>
      <c r="P18" s="6"/>
      <c r="Q18" s="38"/>
    </row>
    <row r="19" spans="1:17" ht="16.5">
      <c r="A19" s="44"/>
      <c r="B19" s="45" t="s">
        <v>25</v>
      </c>
      <c r="C19" s="72">
        <f>C11-C18</f>
        <v>13621264</v>
      </c>
      <c r="D19" s="73">
        <v>98138</v>
      </c>
      <c r="E19" s="74">
        <f t="shared" si="0"/>
        <v>-13523126</v>
      </c>
      <c r="F19" s="75">
        <f>F11-F18</f>
        <v>17714345</v>
      </c>
      <c r="G19" s="76">
        <v>134080486</v>
      </c>
      <c r="H19" s="77">
        <f t="shared" si="1"/>
        <v>116366141</v>
      </c>
      <c r="I19" s="77">
        <v>30807774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153247000</v>
      </c>
      <c r="M22" s="85">
        <v>163862000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62531696</v>
      </c>
      <c r="D23" s="64">
        <v>0</v>
      </c>
      <c r="E23" s="65">
        <f t="shared" si="0"/>
        <v>-62531696</v>
      </c>
      <c r="F23" s="63">
        <v>65908407</v>
      </c>
      <c r="G23" s="64">
        <v>25000000</v>
      </c>
      <c r="H23" s="65">
        <f t="shared" si="1"/>
        <v>-40908407</v>
      </c>
      <c r="I23" s="65">
        <v>31548350</v>
      </c>
      <c r="J23" s="30">
        <f t="shared" si="2"/>
        <v>-100</v>
      </c>
      <c r="K23" s="31">
        <f t="shared" si="3"/>
        <v>-62.06857191981594</v>
      </c>
      <c r="L23" s="84">
        <v>153247000</v>
      </c>
      <c r="M23" s="85">
        <v>163862000</v>
      </c>
      <c r="N23" s="32">
        <f t="shared" si="4"/>
        <v>-40.80451558594948</v>
      </c>
      <c r="O23" s="31">
        <f t="shared" si="5"/>
        <v>-24.96515787674995</v>
      </c>
      <c r="P23" s="6"/>
      <c r="Q23" s="33"/>
    </row>
    <row r="24" spans="1:17" ht="12.75">
      <c r="A24" s="7"/>
      <c r="B24" s="29" t="s">
        <v>29</v>
      </c>
      <c r="C24" s="63">
        <v>107323304</v>
      </c>
      <c r="D24" s="64">
        <v>153247000</v>
      </c>
      <c r="E24" s="65">
        <f t="shared" si="0"/>
        <v>45923696</v>
      </c>
      <c r="F24" s="63">
        <v>105202594</v>
      </c>
      <c r="G24" s="64">
        <v>138862000</v>
      </c>
      <c r="H24" s="65">
        <f t="shared" si="1"/>
        <v>33659406</v>
      </c>
      <c r="I24" s="65">
        <v>143281650</v>
      </c>
      <c r="J24" s="30">
        <f t="shared" si="2"/>
        <v>42.79005051875779</v>
      </c>
      <c r="K24" s="31">
        <f t="shared" si="3"/>
        <v>31.994844157549956</v>
      </c>
      <c r="L24" s="84">
        <v>153247000</v>
      </c>
      <c r="M24" s="85">
        <v>163862000</v>
      </c>
      <c r="N24" s="32">
        <f t="shared" si="4"/>
        <v>29.967109307196875</v>
      </c>
      <c r="O24" s="31">
        <f t="shared" si="5"/>
        <v>20.541312812000342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153247000</v>
      </c>
      <c r="M25" s="85">
        <v>163862000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169855000</v>
      </c>
      <c r="D26" s="67">
        <v>153247000</v>
      </c>
      <c r="E26" s="68">
        <f t="shared" si="0"/>
        <v>-16608000</v>
      </c>
      <c r="F26" s="66">
        <f>SUM(F22:F24)</f>
        <v>171111001</v>
      </c>
      <c r="G26" s="67">
        <v>163862000</v>
      </c>
      <c r="H26" s="68">
        <f t="shared" si="1"/>
        <v>-7249001</v>
      </c>
      <c r="I26" s="68">
        <v>174830000</v>
      </c>
      <c r="J26" s="43">
        <f t="shared" si="2"/>
        <v>-9.777751611668776</v>
      </c>
      <c r="K26" s="36">
        <f t="shared" si="3"/>
        <v>-4.236431882015581</v>
      </c>
      <c r="L26" s="89">
        <v>153247000</v>
      </c>
      <c r="M26" s="87">
        <v>163862000</v>
      </c>
      <c r="N26" s="37">
        <f t="shared" si="4"/>
        <v>-10.837406278752603</v>
      </c>
      <c r="O26" s="36">
        <f t="shared" si="5"/>
        <v>-4.423845064749607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2063296</v>
      </c>
      <c r="D28" s="64">
        <v>15668489</v>
      </c>
      <c r="E28" s="65">
        <f t="shared" si="0"/>
        <v>13605193</v>
      </c>
      <c r="F28" s="63">
        <v>2174714</v>
      </c>
      <c r="G28" s="64">
        <v>18639845</v>
      </c>
      <c r="H28" s="65">
        <f t="shared" si="1"/>
        <v>16465131</v>
      </c>
      <c r="I28" s="65">
        <v>19466316</v>
      </c>
      <c r="J28" s="30">
        <f t="shared" si="2"/>
        <v>659.3912361580694</v>
      </c>
      <c r="K28" s="31">
        <f t="shared" si="3"/>
        <v>757.1170737853345</v>
      </c>
      <c r="L28" s="84">
        <v>153247000</v>
      </c>
      <c r="M28" s="85">
        <v>163862000</v>
      </c>
      <c r="N28" s="32">
        <f t="shared" si="4"/>
        <v>8.877950628723564</v>
      </c>
      <c r="O28" s="31">
        <f t="shared" si="5"/>
        <v>10.04816919114865</v>
      </c>
      <c r="P28" s="6"/>
      <c r="Q28" s="33"/>
    </row>
    <row r="29" spans="1:17" ht="12.75">
      <c r="A29" s="7"/>
      <c r="B29" s="29" t="s">
        <v>33</v>
      </c>
      <c r="C29" s="63">
        <v>19453891</v>
      </c>
      <c r="D29" s="64">
        <v>9059512</v>
      </c>
      <c r="E29" s="65">
        <f t="shared" si="0"/>
        <v>-10394379</v>
      </c>
      <c r="F29" s="63">
        <v>20504401</v>
      </c>
      <c r="G29" s="64">
        <v>27387115</v>
      </c>
      <c r="H29" s="65">
        <f t="shared" si="1"/>
        <v>6882714</v>
      </c>
      <c r="I29" s="65">
        <v>12123350</v>
      </c>
      <c r="J29" s="30">
        <f t="shared" si="2"/>
        <v>-53.43084835830528</v>
      </c>
      <c r="K29" s="31">
        <f t="shared" si="3"/>
        <v>33.56700837054445</v>
      </c>
      <c r="L29" s="84">
        <v>153247000</v>
      </c>
      <c r="M29" s="85">
        <v>163862000</v>
      </c>
      <c r="N29" s="32">
        <f t="shared" si="4"/>
        <v>-6.782761815891991</v>
      </c>
      <c r="O29" s="31">
        <f t="shared" si="5"/>
        <v>4.20031123750473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153247000</v>
      </c>
      <c r="M30" s="85">
        <v>163862000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16602884</v>
      </c>
      <c r="D31" s="64">
        <v>2847023</v>
      </c>
      <c r="E31" s="65">
        <f t="shared" si="0"/>
        <v>-13755861</v>
      </c>
      <c r="F31" s="63">
        <v>17499441</v>
      </c>
      <c r="G31" s="64">
        <v>3921596</v>
      </c>
      <c r="H31" s="65">
        <f t="shared" si="1"/>
        <v>-13577845</v>
      </c>
      <c r="I31" s="65">
        <v>3114973</v>
      </c>
      <c r="J31" s="30">
        <f t="shared" si="2"/>
        <v>-82.85223820150765</v>
      </c>
      <c r="K31" s="31">
        <f t="shared" si="3"/>
        <v>-77.59016416581535</v>
      </c>
      <c r="L31" s="84">
        <v>153247000</v>
      </c>
      <c r="M31" s="85">
        <v>163862000</v>
      </c>
      <c r="N31" s="32">
        <f t="shared" si="4"/>
        <v>-8.976267724653663</v>
      </c>
      <c r="O31" s="31">
        <f t="shared" si="5"/>
        <v>-8.286146269421831</v>
      </c>
      <c r="P31" s="6"/>
      <c r="Q31" s="33"/>
    </row>
    <row r="32" spans="1:17" ht="12.75">
      <c r="A32" s="7"/>
      <c r="B32" s="29" t="s">
        <v>36</v>
      </c>
      <c r="C32" s="63">
        <v>131734929</v>
      </c>
      <c r="D32" s="64">
        <v>125671976</v>
      </c>
      <c r="E32" s="65">
        <f t="shared" si="0"/>
        <v>-6062953</v>
      </c>
      <c r="F32" s="63">
        <v>130932445</v>
      </c>
      <c r="G32" s="64">
        <v>113913444</v>
      </c>
      <c r="H32" s="65">
        <f t="shared" si="1"/>
        <v>-17019001</v>
      </c>
      <c r="I32" s="65">
        <v>140125361</v>
      </c>
      <c r="J32" s="30">
        <f t="shared" si="2"/>
        <v>-4.60238833088831</v>
      </c>
      <c r="K32" s="31">
        <f t="shared" si="3"/>
        <v>-12.998306874968996</v>
      </c>
      <c r="L32" s="84">
        <v>153247000</v>
      </c>
      <c r="M32" s="85">
        <v>163862000</v>
      </c>
      <c r="N32" s="32">
        <f t="shared" si="4"/>
        <v>-3.956327366930511</v>
      </c>
      <c r="O32" s="31">
        <f t="shared" si="5"/>
        <v>-10.386179223981156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169855000</v>
      </c>
      <c r="D33" s="82">
        <v>153247000</v>
      </c>
      <c r="E33" s="83">
        <f t="shared" si="0"/>
        <v>-16608000</v>
      </c>
      <c r="F33" s="81">
        <f>SUM(F28:F32)</f>
        <v>171111001</v>
      </c>
      <c r="G33" s="82">
        <v>163862000</v>
      </c>
      <c r="H33" s="83">
        <f t="shared" si="1"/>
        <v>-7249001</v>
      </c>
      <c r="I33" s="83">
        <v>174830000</v>
      </c>
      <c r="J33" s="58">
        <f t="shared" si="2"/>
        <v>-9.777751611668776</v>
      </c>
      <c r="K33" s="59">
        <f t="shared" si="3"/>
        <v>-4.236431882015581</v>
      </c>
      <c r="L33" s="96">
        <v>153247000</v>
      </c>
      <c r="M33" s="97">
        <v>163862000</v>
      </c>
      <c r="N33" s="60">
        <f t="shared" si="4"/>
        <v>-10.837406278752603</v>
      </c>
      <c r="O33" s="59">
        <f t="shared" si="5"/>
        <v>-4.423845064749607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300584000</v>
      </c>
      <c r="D8" s="64">
        <v>311989000</v>
      </c>
      <c r="E8" s="65">
        <f>($D8-$C8)</f>
        <v>11405000</v>
      </c>
      <c r="F8" s="63">
        <v>323127600</v>
      </c>
      <c r="G8" s="64">
        <v>331942000</v>
      </c>
      <c r="H8" s="65">
        <f>($G8-$F8)</f>
        <v>8814400</v>
      </c>
      <c r="I8" s="65">
        <v>353194000</v>
      </c>
      <c r="J8" s="30">
        <f>IF($C8=0,0,($E8/$C8)*100)</f>
        <v>3.7942804673568786</v>
      </c>
      <c r="K8" s="31">
        <f>IF($F8=0,0,($H8/$F8)*100)</f>
        <v>2.7278387856685717</v>
      </c>
      <c r="L8" s="84">
        <v>2334588811</v>
      </c>
      <c r="M8" s="85">
        <v>2460771105</v>
      </c>
      <c r="N8" s="32">
        <f>IF($L8=0,0,($E8/$L8)*100)</f>
        <v>0.48852285876906826</v>
      </c>
      <c r="O8" s="31">
        <f>IF($M8=0,0,($H8/$M8)*100)</f>
        <v>0.3581966637242353</v>
      </c>
      <c r="P8" s="6"/>
      <c r="Q8" s="33"/>
    </row>
    <row r="9" spans="1:17" ht="12.75">
      <c r="A9" s="3"/>
      <c r="B9" s="29" t="s">
        <v>16</v>
      </c>
      <c r="C9" s="63">
        <v>1103474003</v>
      </c>
      <c r="D9" s="64">
        <v>1120706831</v>
      </c>
      <c r="E9" s="65">
        <f>($D9-$C9)</f>
        <v>17232828</v>
      </c>
      <c r="F9" s="63">
        <v>1174624503</v>
      </c>
      <c r="G9" s="64">
        <v>1202335259</v>
      </c>
      <c r="H9" s="65">
        <f>($G9-$F9)</f>
        <v>27710756</v>
      </c>
      <c r="I9" s="65">
        <v>1293075380</v>
      </c>
      <c r="J9" s="30">
        <f>IF($C9=0,0,($E9/$C9)*100)</f>
        <v>1.5616886263880563</v>
      </c>
      <c r="K9" s="31">
        <f>IF($F9=0,0,($H9/$F9)*100)</f>
        <v>2.359116120021889</v>
      </c>
      <c r="L9" s="84">
        <v>2334588811</v>
      </c>
      <c r="M9" s="85">
        <v>2460771105</v>
      </c>
      <c r="N9" s="32">
        <f>IF($L9=0,0,($E9/$L9)*100)</f>
        <v>0.7381525996699382</v>
      </c>
      <c r="O9" s="31">
        <f>IF($M9=0,0,($H9/$M9)*100)</f>
        <v>1.126100511489873</v>
      </c>
      <c r="P9" s="6"/>
      <c r="Q9" s="33"/>
    </row>
    <row r="10" spans="1:17" ht="12.75">
      <c r="A10" s="3"/>
      <c r="B10" s="29" t="s">
        <v>17</v>
      </c>
      <c r="C10" s="63">
        <v>938098543</v>
      </c>
      <c r="D10" s="64">
        <v>901892980</v>
      </c>
      <c r="E10" s="65">
        <f aca="true" t="shared" si="0" ref="E10:E33">($D10-$C10)</f>
        <v>-36205563</v>
      </c>
      <c r="F10" s="63">
        <v>943716869</v>
      </c>
      <c r="G10" s="64">
        <v>926493846</v>
      </c>
      <c r="H10" s="65">
        <f aca="true" t="shared" si="1" ref="H10:H33">($G10-$F10)</f>
        <v>-17223023</v>
      </c>
      <c r="I10" s="65">
        <v>928817747</v>
      </c>
      <c r="J10" s="30">
        <f aca="true" t="shared" si="2" ref="J10:J33">IF($C10=0,0,($E10/$C10)*100)</f>
        <v>-3.8594626620158814</v>
      </c>
      <c r="K10" s="31">
        <f aca="true" t="shared" si="3" ref="K10:K33">IF($F10=0,0,($H10/$F10)*100)</f>
        <v>-1.8250201480715507</v>
      </c>
      <c r="L10" s="84">
        <v>2334588811</v>
      </c>
      <c r="M10" s="85">
        <v>2460771105</v>
      </c>
      <c r="N10" s="32">
        <f aca="true" t="shared" si="4" ref="N10:N33">IF($L10=0,0,($E10/$L10)*100)</f>
        <v>-1.550832541876686</v>
      </c>
      <c r="O10" s="31">
        <f aca="true" t="shared" si="5" ref="O10:O33">IF($M10=0,0,($H10/$M10)*100)</f>
        <v>-0.6999034963066993</v>
      </c>
      <c r="P10" s="6"/>
      <c r="Q10" s="33"/>
    </row>
    <row r="11" spans="1:17" ht="16.5">
      <c r="A11" s="7"/>
      <c r="B11" s="34" t="s">
        <v>18</v>
      </c>
      <c r="C11" s="66">
        <f>SUM(C8:C10)</f>
        <v>2342156546</v>
      </c>
      <c r="D11" s="67">
        <v>2334588811</v>
      </c>
      <c r="E11" s="68">
        <f t="shared" si="0"/>
        <v>-7567735</v>
      </c>
      <c r="F11" s="66">
        <f>SUM(F8:F10)</f>
        <v>2441468972</v>
      </c>
      <c r="G11" s="67">
        <v>2460771105</v>
      </c>
      <c r="H11" s="68">
        <f t="shared" si="1"/>
        <v>19302133</v>
      </c>
      <c r="I11" s="68">
        <v>2575087127</v>
      </c>
      <c r="J11" s="35">
        <f t="shared" si="2"/>
        <v>-0.32310970045637594</v>
      </c>
      <c r="K11" s="36">
        <f t="shared" si="3"/>
        <v>0.7905950565567951</v>
      </c>
      <c r="L11" s="86">
        <v>2334588811</v>
      </c>
      <c r="M11" s="87">
        <v>2460771105</v>
      </c>
      <c r="N11" s="37">
        <f t="shared" si="4"/>
        <v>-0.3241570834376795</v>
      </c>
      <c r="O11" s="36">
        <f t="shared" si="5"/>
        <v>0.784393678907409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638224925</v>
      </c>
      <c r="D13" s="64">
        <v>634505777</v>
      </c>
      <c r="E13" s="65">
        <f t="shared" si="0"/>
        <v>-3719148</v>
      </c>
      <c r="F13" s="63">
        <v>682656171</v>
      </c>
      <c r="G13" s="64">
        <v>658190316</v>
      </c>
      <c r="H13" s="65">
        <f t="shared" si="1"/>
        <v>-24465855</v>
      </c>
      <c r="I13" s="65">
        <v>692835450</v>
      </c>
      <c r="J13" s="30">
        <f t="shared" si="2"/>
        <v>-0.5827331171686847</v>
      </c>
      <c r="K13" s="31">
        <f t="shared" si="3"/>
        <v>-3.583920579544574</v>
      </c>
      <c r="L13" s="84">
        <v>2379689082</v>
      </c>
      <c r="M13" s="85">
        <v>2491127361</v>
      </c>
      <c r="N13" s="32">
        <f t="shared" si="4"/>
        <v>-0.15628713969953828</v>
      </c>
      <c r="O13" s="31">
        <f t="shared" si="5"/>
        <v>-0.98211979776814</v>
      </c>
      <c r="P13" s="6"/>
      <c r="Q13" s="33"/>
    </row>
    <row r="14" spans="1:17" ht="12.75">
      <c r="A14" s="3"/>
      <c r="B14" s="29" t="s">
        <v>21</v>
      </c>
      <c r="C14" s="63">
        <v>74955520</v>
      </c>
      <c r="D14" s="64">
        <v>74955520</v>
      </c>
      <c r="E14" s="65">
        <f t="shared" si="0"/>
        <v>0</v>
      </c>
      <c r="F14" s="63">
        <v>78703280</v>
      </c>
      <c r="G14" s="64">
        <v>78703280</v>
      </c>
      <c r="H14" s="65">
        <f t="shared" si="1"/>
        <v>0</v>
      </c>
      <c r="I14" s="65">
        <v>83425480</v>
      </c>
      <c r="J14" s="30">
        <f t="shared" si="2"/>
        <v>0</v>
      </c>
      <c r="K14" s="31">
        <f t="shared" si="3"/>
        <v>0</v>
      </c>
      <c r="L14" s="84">
        <v>2379689082</v>
      </c>
      <c r="M14" s="85">
        <v>2491127361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2379689082</v>
      </c>
      <c r="M15" s="85">
        <v>2491127361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533885460</v>
      </c>
      <c r="D16" s="64">
        <v>529112280</v>
      </c>
      <c r="E16" s="65">
        <f t="shared" si="0"/>
        <v>-4773180</v>
      </c>
      <c r="F16" s="63">
        <v>571238720</v>
      </c>
      <c r="G16" s="64">
        <v>564604620</v>
      </c>
      <c r="H16" s="65">
        <f t="shared" si="1"/>
        <v>-6634100</v>
      </c>
      <c r="I16" s="65">
        <v>605812830</v>
      </c>
      <c r="J16" s="30">
        <f t="shared" si="2"/>
        <v>-0.8940457003642691</v>
      </c>
      <c r="K16" s="31">
        <f t="shared" si="3"/>
        <v>-1.1613533480363516</v>
      </c>
      <c r="L16" s="84">
        <v>2379689082</v>
      </c>
      <c r="M16" s="85">
        <v>2491127361</v>
      </c>
      <c r="N16" s="32">
        <f t="shared" si="4"/>
        <v>-0.20057998484358303</v>
      </c>
      <c r="O16" s="31">
        <f t="shared" si="5"/>
        <v>-0.2663091459658212</v>
      </c>
      <c r="P16" s="6"/>
      <c r="Q16" s="33"/>
    </row>
    <row r="17" spans="1:17" ht="12.75">
      <c r="A17" s="3"/>
      <c r="B17" s="29" t="s">
        <v>23</v>
      </c>
      <c r="C17" s="63">
        <v>1138716092</v>
      </c>
      <c r="D17" s="64">
        <v>1141115505</v>
      </c>
      <c r="E17" s="65">
        <f t="shared" si="0"/>
        <v>2399413</v>
      </c>
      <c r="F17" s="63">
        <v>1133621476</v>
      </c>
      <c r="G17" s="64">
        <v>1189629145</v>
      </c>
      <c r="H17" s="65">
        <f t="shared" si="1"/>
        <v>56007669</v>
      </c>
      <c r="I17" s="65">
        <v>1215911015</v>
      </c>
      <c r="J17" s="42">
        <f t="shared" si="2"/>
        <v>0.21071213596233254</v>
      </c>
      <c r="K17" s="31">
        <f t="shared" si="3"/>
        <v>4.940597032231948</v>
      </c>
      <c r="L17" s="88">
        <v>2379689082</v>
      </c>
      <c r="M17" s="85">
        <v>2491127361</v>
      </c>
      <c r="N17" s="32">
        <f t="shared" si="4"/>
        <v>0.10082884432883235</v>
      </c>
      <c r="O17" s="31">
        <f t="shared" si="5"/>
        <v>2.248286052203976</v>
      </c>
      <c r="P17" s="6"/>
      <c r="Q17" s="33"/>
    </row>
    <row r="18" spans="1:17" ht="16.5">
      <c r="A18" s="3"/>
      <c r="B18" s="34" t="s">
        <v>24</v>
      </c>
      <c r="C18" s="66">
        <f>SUM(C13:C17)</f>
        <v>2385781997</v>
      </c>
      <c r="D18" s="67">
        <v>2379689082</v>
      </c>
      <c r="E18" s="68">
        <f t="shared" si="0"/>
        <v>-6092915</v>
      </c>
      <c r="F18" s="66">
        <f>SUM(F13:F17)</f>
        <v>2466219647</v>
      </c>
      <c r="G18" s="67">
        <v>2491127361</v>
      </c>
      <c r="H18" s="68">
        <f t="shared" si="1"/>
        <v>24907714</v>
      </c>
      <c r="I18" s="68">
        <v>2597984775</v>
      </c>
      <c r="J18" s="43">
        <f t="shared" si="2"/>
        <v>-0.2553843983927086</v>
      </c>
      <c r="K18" s="36">
        <f t="shared" si="3"/>
        <v>1.009955217504599</v>
      </c>
      <c r="L18" s="89">
        <v>2379689082</v>
      </c>
      <c r="M18" s="87">
        <v>2491127361</v>
      </c>
      <c r="N18" s="37">
        <f t="shared" si="4"/>
        <v>-0.2560382802142889</v>
      </c>
      <c r="O18" s="36">
        <f t="shared" si="5"/>
        <v>0.9998571084700153</v>
      </c>
      <c r="P18" s="6"/>
      <c r="Q18" s="38"/>
    </row>
    <row r="19" spans="1:17" ht="16.5">
      <c r="A19" s="44"/>
      <c r="B19" s="45" t="s">
        <v>25</v>
      </c>
      <c r="C19" s="72">
        <f>C11-C18</f>
        <v>-43625451</v>
      </c>
      <c r="D19" s="73">
        <v>-45100271</v>
      </c>
      <c r="E19" s="74">
        <f t="shared" si="0"/>
        <v>-1474820</v>
      </c>
      <c r="F19" s="75">
        <f>F11-F18</f>
        <v>-24750675</v>
      </c>
      <c r="G19" s="76">
        <v>-30356256</v>
      </c>
      <c r="H19" s="77">
        <f t="shared" si="1"/>
        <v>-5605581</v>
      </c>
      <c r="I19" s="77">
        <v>-22897648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126635348</v>
      </c>
      <c r="D22" s="64">
        <v>244441063</v>
      </c>
      <c r="E22" s="65">
        <f t="shared" si="0"/>
        <v>117805715</v>
      </c>
      <c r="F22" s="63">
        <v>92004595</v>
      </c>
      <c r="G22" s="64">
        <v>198588549</v>
      </c>
      <c r="H22" s="65">
        <f t="shared" si="1"/>
        <v>106583954</v>
      </c>
      <c r="I22" s="65">
        <v>218521674</v>
      </c>
      <c r="J22" s="30">
        <f t="shared" si="2"/>
        <v>93.02751313953826</v>
      </c>
      <c r="K22" s="31">
        <f t="shared" si="3"/>
        <v>115.84633789214548</v>
      </c>
      <c r="L22" s="84">
        <v>387975213</v>
      </c>
      <c r="M22" s="85">
        <v>325935531</v>
      </c>
      <c r="N22" s="32">
        <f t="shared" si="4"/>
        <v>30.36423746998497</v>
      </c>
      <c r="O22" s="31">
        <f t="shared" si="5"/>
        <v>32.70093127711198</v>
      </c>
      <c r="P22" s="6"/>
      <c r="Q22" s="33"/>
    </row>
    <row r="23" spans="1:17" ht="12.75">
      <c r="A23" s="7"/>
      <c r="B23" s="29" t="s">
        <v>28</v>
      </c>
      <c r="C23" s="63">
        <v>202112078</v>
      </c>
      <c r="D23" s="64">
        <v>75910344</v>
      </c>
      <c r="E23" s="65">
        <f t="shared" si="0"/>
        <v>-126201734</v>
      </c>
      <c r="F23" s="63">
        <v>199611403</v>
      </c>
      <c r="G23" s="64">
        <v>61034275</v>
      </c>
      <c r="H23" s="65">
        <f t="shared" si="1"/>
        <v>-138577128</v>
      </c>
      <c r="I23" s="65">
        <v>72116000</v>
      </c>
      <c r="J23" s="30">
        <f t="shared" si="2"/>
        <v>-62.441460821554664</v>
      </c>
      <c r="K23" s="31">
        <f t="shared" si="3"/>
        <v>-69.42345272729736</v>
      </c>
      <c r="L23" s="84">
        <v>387975213</v>
      </c>
      <c r="M23" s="85">
        <v>325935531</v>
      </c>
      <c r="N23" s="32">
        <f t="shared" si="4"/>
        <v>-32.52829814156195</v>
      </c>
      <c r="O23" s="31">
        <f t="shared" si="5"/>
        <v>-42.51672948169618</v>
      </c>
      <c r="P23" s="6"/>
      <c r="Q23" s="33"/>
    </row>
    <row r="24" spans="1:17" ht="12.75">
      <c r="A24" s="7"/>
      <c r="B24" s="29" t="s">
        <v>29</v>
      </c>
      <c r="C24" s="63">
        <v>54766496</v>
      </c>
      <c r="D24" s="64">
        <v>67623806</v>
      </c>
      <c r="E24" s="65">
        <f t="shared" si="0"/>
        <v>12857310</v>
      </c>
      <c r="F24" s="63">
        <v>61023516</v>
      </c>
      <c r="G24" s="64">
        <v>66312707</v>
      </c>
      <c r="H24" s="65">
        <f t="shared" si="1"/>
        <v>5289191</v>
      </c>
      <c r="I24" s="65">
        <v>49359000</v>
      </c>
      <c r="J24" s="30">
        <f t="shared" si="2"/>
        <v>23.476597808996218</v>
      </c>
      <c r="K24" s="31">
        <f t="shared" si="3"/>
        <v>8.667463539793413</v>
      </c>
      <c r="L24" s="84">
        <v>387975213</v>
      </c>
      <c r="M24" s="85">
        <v>325935531</v>
      </c>
      <c r="N24" s="32">
        <f t="shared" si="4"/>
        <v>3.313951399261169</v>
      </c>
      <c r="O24" s="31">
        <f t="shared" si="5"/>
        <v>1.6227721426296415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387975213</v>
      </c>
      <c r="M25" s="85">
        <v>325935531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383513922</v>
      </c>
      <c r="D26" s="67">
        <v>387975213</v>
      </c>
      <c r="E26" s="68">
        <f t="shared" si="0"/>
        <v>4461291</v>
      </c>
      <c r="F26" s="66">
        <f>SUM(F22:F24)</f>
        <v>352639514</v>
      </c>
      <c r="G26" s="67">
        <v>325935531</v>
      </c>
      <c r="H26" s="68">
        <f t="shared" si="1"/>
        <v>-26703983</v>
      </c>
      <c r="I26" s="68">
        <v>339996674</v>
      </c>
      <c r="J26" s="43">
        <f t="shared" si="2"/>
        <v>1.1632670273701302</v>
      </c>
      <c r="K26" s="36">
        <f t="shared" si="3"/>
        <v>-7.57260089690346</v>
      </c>
      <c r="L26" s="89">
        <v>387975213</v>
      </c>
      <c r="M26" s="87">
        <v>325935531</v>
      </c>
      <c r="N26" s="37">
        <f t="shared" si="4"/>
        <v>1.1498907276841936</v>
      </c>
      <c r="O26" s="36">
        <f t="shared" si="5"/>
        <v>-8.193026061954566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84200889</v>
      </c>
      <c r="D28" s="64">
        <v>107422518</v>
      </c>
      <c r="E28" s="65">
        <f t="shared" si="0"/>
        <v>23221629</v>
      </c>
      <c r="F28" s="63">
        <v>116630001</v>
      </c>
      <c r="G28" s="64">
        <v>123464541</v>
      </c>
      <c r="H28" s="65">
        <f t="shared" si="1"/>
        <v>6834540</v>
      </c>
      <c r="I28" s="65">
        <v>158278348</v>
      </c>
      <c r="J28" s="30">
        <f t="shared" si="2"/>
        <v>27.578840646207432</v>
      </c>
      <c r="K28" s="31">
        <f t="shared" si="3"/>
        <v>5.860018812826727</v>
      </c>
      <c r="L28" s="84">
        <v>387975213</v>
      </c>
      <c r="M28" s="85">
        <v>325935531</v>
      </c>
      <c r="N28" s="32">
        <f t="shared" si="4"/>
        <v>5.985338295310118</v>
      </c>
      <c r="O28" s="31">
        <f t="shared" si="5"/>
        <v>2.0968993405017877</v>
      </c>
      <c r="P28" s="6"/>
      <c r="Q28" s="33"/>
    </row>
    <row r="29" spans="1:17" ht="12.75">
      <c r="A29" s="7"/>
      <c r="B29" s="29" t="s">
        <v>33</v>
      </c>
      <c r="C29" s="63">
        <v>68058152</v>
      </c>
      <c r="D29" s="64">
        <v>66445530</v>
      </c>
      <c r="E29" s="65">
        <f t="shared" si="0"/>
        <v>-1612622</v>
      </c>
      <c r="F29" s="63">
        <v>58244225</v>
      </c>
      <c r="G29" s="64">
        <v>54445375</v>
      </c>
      <c r="H29" s="65">
        <f t="shared" si="1"/>
        <v>-3798850</v>
      </c>
      <c r="I29" s="65">
        <v>60529326</v>
      </c>
      <c r="J29" s="30">
        <f t="shared" si="2"/>
        <v>-2.3694766205229905</v>
      </c>
      <c r="K29" s="31">
        <f t="shared" si="3"/>
        <v>-6.52227753051912</v>
      </c>
      <c r="L29" s="84">
        <v>387975213</v>
      </c>
      <c r="M29" s="85">
        <v>325935531</v>
      </c>
      <c r="N29" s="32">
        <f t="shared" si="4"/>
        <v>-0.4156507802471392</v>
      </c>
      <c r="O29" s="31">
        <f t="shared" si="5"/>
        <v>-1.1655219019371044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600000</v>
      </c>
      <c r="H30" s="65">
        <f t="shared" si="1"/>
        <v>600000</v>
      </c>
      <c r="I30" s="65">
        <v>850000</v>
      </c>
      <c r="J30" s="30">
        <f t="shared" si="2"/>
        <v>0</v>
      </c>
      <c r="K30" s="31">
        <f t="shared" si="3"/>
        <v>0</v>
      </c>
      <c r="L30" s="84">
        <v>387975213</v>
      </c>
      <c r="M30" s="85">
        <v>325935531</v>
      </c>
      <c r="N30" s="32">
        <f t="shared" si="4"/>
        <v>0</v>
      </c>
      <c r="O30" s="31">
        <f t="shared" si="5"/>
        <v>0.1840854840707747</v>
      </c>
      <c r="P30" s="6"/>
      <c r="Q30" s="33"/>
    </row>
    <row r="31" spans="1:17" ht="12.75">
      <c r="A31" s="7"/>
      <c r="B31" s="29" t="s">
        <v>35</v>
      </c>
      <c r="C31" s="63">
        <v>72083401</v>
      </c>
      <c r="D31" s="64">
        <v>31042991</v>
      </c>
      <c r="E31" s="65">
        <f t="shared" si="0"/>
        <v>-41040410</v>
      </c>
      <c r="F31" s="63">
        <v>84973621</v>
      </c>
      <c r="G31" s="64">
        <v>29660009</v>
      </c>
      <c r="H31" s="65">
        <f t="shared" si="1"/>
        <v>-55313612</v>
      </c>
      <c r="I31" s="65">
        <v>23300000</v>
      </c>
      <c r="J31" s="30">
        <f t="shared" si="2"/>
        <v>-56.934619386230125</v>
      </c>
      <c r="K31" s="31">
        <f t="shared" si="3"/>
        <v>-65.09503931814321</v>
      </c>
      <c r="L31" s="84">
        <v>387975213</v>
      </c>
      <c r="M31" s="85">
        <v>325935531</v>
      </c>
      <c r="N31" s="32">
        <f t="shared" si="4"/>
        <v>-10.578101029356224</v>
      </c>
      <c r="O31" s="31">
        <f t="shared" si="5"/>
        <v>-16.970721734538355</v>
      </c>
      <c r="P31" s="6"/>
      <c r="Q31" s="33"/>
    </row>
    <row r="32" spans="1:17" ht="12.75">
      <c r="A32" s="7"/>
      <c r="B32" s="29" t="s">
        <v>36</v>
      </c>
      <c r="C32" s="63">
        <v>159571480</v>
      </c>
      <c r="D32" s="64">
        <v>183064174</v>
      </c>
      <c r="E32" s="65">
        <f t="shared" si="0"/>
        <v>23492694</v>
      </c>
      <c r="F32" s="63">
        <v>93191667</v>
      </c>
      <c r="G32" s="64">
        <v>117765606</v>
      </c>
      <c r="H32" s="65">
        <f t="shared" si="1"/>
        <v>24573939</v>
      </c>
      <c r="I32" s="65">
        <v>97039000</v>
      </c>
      <c r="J32" s="30">
        <f t="shared" si="2"/>
        <v>14.72236392117188</v>
      </c>
      <c r="K32" s="31">
        <f t="shared" si="3"/>
        <v>26.369245009856947</v>
      </c>
      <c r="L32" s="84">
        <v>387975213</v>
      </c>
      <c r="M32" s="85">
        <v>325935531</v>
      </c>
      <c r="N32" s="32">
        <f t="shared" si="4"/>
        <v>6.05520487207001</v>
      </c>
      <c r="O32" s="31">
        <f t="shared" si="5"/>
        <v>7.539509093901149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383913922</v>
      </c>
      <c r="D33" s="82">
        <v>387975213</v>
      </c>
      <c r="E33" s="83">
        <f t="shared" si="0"/>
        <v>4061291</v>
      </c>
      <c r="F33" s="81">
        <f>SUM(F28:F32)</f>
        <v>353039514</v>
      </c>
      <c r="G33" s="82">
        <v>325935531</v>
      </c>
      <c r="H33" s="83">
        <f t="shared" si="1"/>
        <v>-27103983</v>
      </c>
      <c r="I33" s="83">
        <v>339996674</v>
      </c>
      <c r="J33" s="58">
        <f t="shared" si="2"/>
        <v>1.0578649971438128</v>
      </c>
      <c r="K33" s="59">
        <f t="shared" si="3"/>
        <v>-7.677322771297493</v>
      </c>
      <c r="L33" s="96">
        <v>387975213</v>
      </c>
      <c r="M33" s="97">
        <v>325935531</v>
      </c>
      <c r="N33" s="60">
        <f t="shared" si="4"/>
        <v>1.046791357776766</v>
      </c>
      <c r="O33" s="59">
        <f t="shared" si="5"/>
        <v>-8.315749718001749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933980544</v>
      </c>
      <c r="D8" s="64">
        <v>932745128</v>
      </c>
      <c r="E8" s="65">
        <f>($D8-$C8)</f>
        <v>-1235416</v>
      </c>
      <c r="F8" s="63">
        <v>984415493</v>
      </c>
      <c r="G8" s="64">
        <v>975651404</v>
      </c>
      <c r="H8" s="65">
        <f>($G8-$F8)</f>
        <v>-8764089</v>
      </c>
      <c r="I8" s="65">
        <v>1020531369</v>
      </c>
      <c r="J8" s="30">
        <f>IF($C8=0,0,($E8/$C8)*100)</f>
        <v>-0.1322742757262404</v>
      </c>
      <c r="K8" s="31">
        <f>IF($F8=0,0,($H8/$F8)*100)</f>
        <v>-0.89028352990377</v>
      </c>
      <c r="L8" s="84">
        <v>6196143243</v>
      </c>
      <c r="M8" s="85">
        <v>6592173328</v>
      </c>
      <c r="N8" s="32">
        <f>IF($L8=0,0,($E8/$L8)*100)</f>
        <v>-0.019938467390916</v>
      </c>
      <c r="O8" s="31">
        <f>IF($M8=0,0,($H8/$M8)*100)</f>
        <v>-0.13294688358351975</v>
      </c>
      <c r="P8" s="6"/>
      <c r="Q8" s="33"/>
    </row>
    <row r="9" spans="1:17" ht="12.75">
      <c r="A9" s="3"/>
      <c r="B9" s="29" t="s">
        <v>16</v>
      </c>
      <c r="C9" s="63">
        <v>4050486728</v>
      </c>
      <c r="D9" s="64">
        <v>3932928114</v>
      </c>
      <c r="E9" s="65">
        <f>($D9-$C9)</f>
        <v>-117558614</v>
      </c>
      <c r="F9" s="63">
        <v>4394048501</v>
      </c>
      <c r="G9" s="64">
        <v>4229725230</v>
      </c>
      <c r="H9" s="65">
        <f>($G9-$F9)</f>
        <v>-164323271</v>
      </c>
      <c r="I9" s="65">
        <v>4438434999</v>
      </c>
      <c r="J9" s="30">
        <f>IF($C9=0,0,($E9/$C9)*100)</f>
        <v>-2.9023330254941153</v>
      </c>
      <c r="K9" s="31">
        <f>IF($F9=0,0,($H9/$F9)*100)</f>
        <v>-3.739678134244609</v>
      </c>
      <c r="L9" s="84">
        <v>6196143243</v>
      </c>
      <c r="M9" s="85">
        <v>6592173328</v>
      </c>
      <c r="N9" s="32">
        <f>IF($L9=0,0,($E9/$L9)*100)</f>
        <v>-1.8972868991176097</v>
      </c>
      <c r="O9" s="31">
        <f>IF($M9=0,0,($H9/$M9)*100)</f>
        <v>-2.492702525008608</v>
      </c>
      <c r="P9" s="6"/>
      <c r="Q9" s="33"/>
    </row>
    <row r="10" spans="1:17" ht="12.75">
      <c r="A10" s="3"/>
      <c r="B10" s="29" t="s">
        <v>17</v>
      </c>
      <c r="C10" s="63">
        <v>1236472658</v>
      </c>
      <c r="D10" s="64">
        <v>1330470001</v>
      </c>
      <c r="E10" s="65">
        <f aca="true" t="shared" si="0" ref="E10:E33">($D10-$C10)</f>
        <v>93997343</v>
      </c>
      <c r="F10" s="63">
        <v>1327914705</v>
      </c>
      <c r="G10" s="64">
        <v>1386796694</v>
      </c>
      <c r="H10" s="65">
        <f aca="true" t="shared" si="1" ref="H10:H33">($G10-$F10)</f>
        <v>58881989</v>
      </c>
      <c r="I10" s="65">
        <v>1478169224</v>
      </c>
      <c r="J10" s="30">
        <f aca="true" t="shared" si="2" ref="J10:J33">IF($C10=0,0,($E10/$C10)*100)</f>
        <v>7.602055928356808</v>
      </c>
      <c r="K10" s="31">
        <f aca="true" t="shared" si="3" ref="K10:K33">IF($F10=0,0,($H10/$F10)*100)</f>
        <v>4.434169512416085</v>
      </c>
      <c r="L10" s="84">
        <v>6196143243</v>
      </c>
      <c r="M10" s="85">
        <v>6592173328</v>
      </c>
      <c r="N10" s="32">
        <f aca="true" t="shared" si="4" ref="N10:N33">IF($L10=0,0,($E10/$L10)*100)</f>
        <v>1.5170298573421797</v>
      </c>
      <c r="O10" s="31">
        <f aca="true" t="shared" si="5" ref="O10:O33">IF($M10=0,0,($H10/$M10)*100)</f>
        <v>0.893210570630797</v>
      </c>
      <c r="P10" s="6"/>
      <c r="Q10" s="33"/>
    </row>
    <row r="11" spans="1:17" ht="16.5">
      <c r="A11" s="7"/>
      <c r="B11" s="34" t="s">
        <v>18</v>
      </c>
      <c r="C11" s="66">
        <f>SUM(C8:C10)</f>
        <v>6220939930</v>
      </c>
      <c r="D11" s="67">
        <v>6196143243</v>
      </c>
      <c r="E11" s="68">
        <f t="shared" si="0"/>
        <v>-24796687</v>
      </c>
      <c r="F11" s="66">
        <f>SUM(F8:F10)</f>
        <v>6706378699</v>
      </c>
      <c r="G11" s="67">
        <v>6592173328</v>
      </c>
      <c r="H11" s="68">
        <f t="shared" si="1"/>
        <v>-114205371</v>
      </c>
      <c r="I11" s="68">
        <v>6937135592</v>
      </c>
      <c r="J11" s="35">
        <f t="shared" si="2"/>
        <v>-0.3986003285519589</v>
      </c>
      <c r="K11" s="36">
        <f t="shared" si="3"/>
        <v>-1.7029365045703335</v>
      </c>
      <c r="L11" s="86">
        <v>6196143243</v>
      </c>
      <c r="M11" s="87">
        <v>6592173328</v>
      </c>
      <c r="N11" s="37">
        <f t="shared" si="4"/>
        <v>-0.4001955091663461</v>
      </c>
      <c r="O11" s="36">
        <f t="shared" si="5"/>
        <v>-1.732438837961331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1288225945</v>
      </c>
      <c r="D13" s="64">
        <v>1315733567</v>
      </c>
      <c r="E13" s="65">
        <f t="shared" si="0"/>
        <v>27507622</v>
      </c>
      <c r="F13" s="63">
        <v>1347640011</v>
      </c>
      <c r="G13" s="64">
        <v>1390598114</v>
      </c>
      <c r="H13" s="65">
        <f t="shared" si="1"/>
        <v>42958103</v>
      </c>
      <c r="I13" s="65">
        <v>1475086405</v>
      </c>
      <c r="J13" s="30">
        <f t="shared" si="2"/>
        <v>2.1353103550480035</v>
      </c>
      <c r="K13" s="31">
        <f t="shared" si="3"/>
        <v>3.187654169463509</v>
      </c>
      <c r="L13" s="84">
        <v>6066389006</v>
      </c>
      <c r="M13" s="85">
        <v>6427204564</v>
      </c>
      <c r="N13" s="32">
        <f t="shared" si="4"/>
        <v>0.45344309395248833</v>
      </c>
      <c r="O13" s="31">
        <f t="shared" si="5"/>
        <v>0.6683792708359795</v>
      </c>
      <c r="P13" s="6"/>
      <c r="Q13" s="33"/>
    </row>
    <row r="14" spans="1:17" ht="12.75">
      <c r="A14" s="3"/>
      <c r="B14" s="29" t="s">
        <v>21</v>
      </c>
      <c r="C14" s="63">
        <v>1322409391</v>
      </c>
      <c r="D14" s="64">
        <v>1192520024</v>
      </c>
      <c r="E14" s="65">
        <f t="shared" si="0"/>
        <v>-129889367</v>
      </c>
      <c r="F14" s="63">
        <v>1614133741</v>
      </c>
      <c r="G14" s="64">
        <v>1216438694</v>
      </c>
      <c r="H14" s="65">
        <f t="shared" si="1"/>
        <v>-397695047</v>
      </c>
      <c r="I14" s="65">
        <v>1240787122</v>
      </c>
      <c r="J14" s="30">
        <f t="shared" si="2"/>
        <v>-9.822175181452565</v>
      </c>
      <c r="K14" s="31">
        <f t="shared" si="3"/>
        <v>-24.63829587959775</v>
      </c>
      <c r="L14" s="84">
        <v>6066389006</v>
      </c>
      <c r="M14" s="85">
        <v>6427204564</v>
      </c>
      <c r="N14" s="32">
        <f t="shared" si="4"/>
        <v>-2.141131517802965</v>
      </c>
      <c r="O14" s="31">
        <f t="shared" si="5"/>
        <v>-6.187683043847179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6066389006</v>
      </c>
      <c r="M15" s="85">
        <v>6427204564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2416281503</v>
      </c>
      <c r="D16" s="64">
        <v>2524236222</v>
      </c>
      <c r="E16" s="65">
        <f t="shared" si="0"/>
        <v>107954719</v>
      </c>
      <c r="F16" s="63">
        <v>2537095579</v>
      </c>
      <c r="G16" s="64">
        <v>2667930364</v>
      </c>
      <c r="H16" s="65">
        <f t="shared" si="1"/>
        <v>130834785</v>
      </c>
      <c r="I16" s="65">
        <v>2804420412</v>
      </c>
      <c r="J16" s="30">
        <f t="shared" si="2"/>
        <v>4.467803890646263</v>
      </c>
      <c r="K16" s="31">
        <f t="shared" si="3"/>
        <v>5.156872531052564</v>
      </c>
      <c r="L16" s="84">
        <v>6066389006</v>
      </c>
      <c r="M16" s="85">
        <v>6427204564</v>
      </c>
      <c r="N16" s="32">
        <f t="shared" si="4"/>
        <v>1.7795548372059014</v>
      </c>
      <c r="O16" s="31">
        <f t="shared" si="5"/>
        <v>2.035640591445161</v>
      </c>
      <c r="P16" s="6"/>
      <c r="Q16" s="33"/>
    </row>
    <row r="17" spans="1:17" ht="12.75">
      <c r="A17" s="3"/>
      <c r="B17" s="29" t="s">
        <v>23</v>
      </c>
      <c r="C17" s="63">
        <v>1157900240</v>
      </c>
      <c r="D17" s="64">
        <v>1033899193</v>
      </c>
      <c r="E17" s="65">
        <f t="shared" si="0"/>
        <v>-124001047</v>
      </c>
      <c r="F17" s="63">
        <v>1178464367</v>
      </c>
      <c r="G17" s="64">
        <v>1152237392</v>
      </c>
      <c r="H17" s="65">
        <f t="shared" si="1"/>
        <v>-26226975</v>
      </c>
      <c r="I17" s="65">
        <v>1212774451</v>
      </c>
      <c r="J17" s="42">
        <f t="shared" si="2"/>
        <v>-10.7091304342419</v>
      </c>
      <c r="K17" s="31">
        <f t="shared" si="3"/>
        <v>-2.225521257529885</v>
      </c>
      <c r="L17" s="88">
        <v>6066389006</v>
      </c>
      <c r="M17" s="85">
        <v>6427204564</v>
      </c>
      <c r="N17" s="32">
        <f t="shared" si="4"/>
        <v>-2.0440668555438166</v>
      </c>
      <c r="O17" s="31">
        <f t="shared" si="5"/>
        <v>-0.4080619301726025</v>
      </c>
      <c r="P17" s="6"/>
      <c r="Q17" s="33"/>
    </row>
    <row r="18" spans="1:17" ht="16.5">
      <c r="A18" s="3"/>
      <c r="B18" s="34" t="s">
        <v>24</v>
      </c>
      <c r="C18" s="66">
        <f>SUM(C13:C17)</f>
        <v>6184817079</v>
      </c>
      <c r="D18" s="67">
        <v>6066389006</v>
      </c>
      <c r="E18" s="68">
        <f t="shared" si="0"/>
        <v>-118428073</v>
      </c>
      <c r="F18" s="66">
        <f>SUM(F13:F17)</f>
        <v>6677333698</v>
      </c>
      <c r="G18" s="67">
        <v>6427204564</v>
      </c>
      <c r="H18" s="68">
        <f t="shared" si="1"/>
        <v>-250129134</v>
      </c>
      <c r="I18" s="68">
        <v>6733068390</v>
      </c>
      <c r="J18" s="43">
        <f t="shared" si="2"/>
        <v>-1.914819330746451</v>
      </c>
      <c r="K18" s="36">
        <f t="shared" si="3"/>
        <v>-3.745943295823584</v>
      </c>
      <c r="L18" s="89">
        <v>6066389006</v>
      </c>
      <c r="M18" s="87">
        <v>6427204564</v>
      </c>
      <c r="N18" s="37">
        <f t="shared" si="4"/>
        <v>-1.9522004421883918</v>
      </c>
      <c r="O18" s="36">
        <f t="shared" si="5"/>
        <v>-3.8917251117386407</v>
      </c>
      <c r="P18" s="6"/>
      <c r="Q18" s="38"/>
    </row>
    <row r="19" spans="1:17" ht="16.5">
      <c r="A19" s="44"/>
      <c r="B19" s="45" t="s">
        <v>25</v>
      </c>
      <c r="C19" s="72">
        <f>C11-C18</f>
        <v>36122851</v>
      </c>
      <c r="D19" s="73">
        <v>129754237</v>
      </c>
      <c r="E19" s="74">
        <f t="shared" si="0"/>
        <v>93631386</v>
      </c>
      <c r="F19" s="75">
        <f>F11-F18</f>
        <v>29045001</v>
      </c>
      <c r="G19" s="76">
        <v>164968764</v>
      </c>
      <c r="H19" s="77">
        <f t="shared" si="1"/>
        <v>135923763</v>
      </c>
      <c r="I19" s="77">
        <v>204067202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234623210</v>
      </c>
      <c r="D22" s="64">
        <v>0</v>
      </c>
      <c r="E22" s="65">
        <f t="shared" si="0"/>
        <v>-234623210</v>
      </c>
      <c r="F22" s="63">
        <v>51692148</v>
      </c>
      <c r="G22" s="64">
        <v>0</v>
      </c>
      <c r="H22" s="65">
        <f t="shared" si="1"/>
        <v>-51692148</v>
      </c>
      <c r="I22" s="65">
        <v>0</v>
      </c>
      <c r="J22" s="30">
        <f t="shared" si="2"/>
        <v>-100</v>
      </c>
      <c r="K22" s="31">
        <f t="shared" si="3"/>
        <v>-100</v>
      </c>
      <c r="L22" s="84">
        <v>333959593</v>
      </c>
      <c r="M22" s="85">
        <v>373390850</v>
      </c>
      <c r="N22" s="32">
        <f t="shared" si="4"/>
        <v>-70.25496943877279</v>
      </c>
      <c r="O22" s="31">
        <f t="shared" si="5"/>
        <v>-13.843978233531967</v>
      </c>
      <c r="P22" s="6"/>
      <c r="Q22" s="33"/>
    </row>
    <row r="23" spans="1:17" ht="12.75">
      <c r="A23" s="7"/>
      <c r="B23" s="29" t="s">
        <v>28</v>
      </c>
      <c r="C23" s="63">
        <v>61000000</v>
      </c>
      <c r="D23" s="64">
        <v>144426843</v>
      </c>
      <c r="E23" s="65">
        <f t="shared" si="0"/>
        <v>83426843</v>
      </c>
      <c r="F23" s="63">
        <v>61000000</v>
      </c>
      <c r="G23" s="64">
        <v>181000000</v>
      </c>
      <c r="H23" s="65">
        <f t="shared" si="1"/>
        <v>120000000</v>
      </c>
      <c r="I23" s="65">
        <v>219500000</v>
      </c>
      <c r="J23" s="30">
        <f t="shared" si="2"/>
        <v>136.76531639344262</v>
      </c>
      <c r="K23" s="31">
        <f t="shared" si="3"/>
        <v>196.72131147540983</v>
      </c>
      <c r="L23" s="84">
        <v>333959593</v>
      </c>
      <c r="M23" s="85">
        <v>373390850</v>
      </c>
      <c r="N23" s="32">
        <f t="shared" si="4"/>
        <v>24.98111889841715</v>
      </c>
      <c r="O23" s="31">
        <f t="shared" si="5"/>
        <v>32.137905896729926</v>
      </c>
      <c r="P23" s="6"/>
      <c r="Q23" s="33"/>
    </row>
    <row r="24" spans="1:17" ht="12.75">
      <c r="A24" s="7"/>
      <c r="B24" s="29" t="s">
        <v>29</v>
      </c>
      <c r="C24" s="63">
        <v>175473250</v>
      </c>
      <c r="D24" s="64">
        <v>189532750</v>
      </c>
      <c r="E24" s="65">
        <f t="shared" si="0"/>
        <v>14059500</v>
      </c>
      <c r="F24" s="63">
        <v>182895392</v>
      </c>
      <c r="G24" s="64">
        <v>192390850</v>
      </c>
      <c r="H24" s="65">
        <f t="shared" si="1"/>
        <v>9495458</v>
      </c>
      <c r="I24" s="65">
        <v>208497600</v>
      </c>
      <c r="J24" s="30">
        <f t="shared" si="2"/>
        <v>8.012332364049792</v>
      </c>
      <c r="K24" s="31">
        <f t="shared" si="3"/>
        <v>5.191742610989347</v>
      </c>
      <c r="L24" s="84">
        <v>333959593</v>
      </c>
      <c r="M24" s="85">
        <v>373390850</v>
      </c>
      <c r="N24" s="32">
        <f t="shared" si="4"/>
        <v>4.209940452286993</v>
      </c>
      <c r="O24" s="31">
        <f t="shared" si="5"/>
        <v>2.543034463752928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333959593</v>
      </c>
      <c r="M25" s="85">
        <v>373390850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471096460</v>
      </c>
      <c r="D26" s="67">
        <v>333959593</v>
      </c>
      <c r="E26" s="68">
        <f t="shared" si="0"/>
        <v>-137136867</v>
      </c>
      <c r="F26" s="66">
        <f>SUM(F22:F24)</f>
        <v>295587540</v>
      </c>
      <c r="G26" s="67">
        <v>373390850</v>
      </c>
      <c r="H26" s="68">
        <f t="shared" si="1"/>
        <v>77803310</v>
      </c>
      <c r="I26" s="68">
        <v>427997600</v>
      </c>
      <c r="J26" s="43">
        <f t="shared" si="2"/>
        <v>-29.110145934868626</v>
      </c>
      <c r="K26" s="36">
        <f t="shared" si="3"/>
        <v>26.321579725586542</v>
      </c>
      <c r="L26" s="89">
        <v>333959593</v>
      </c>
      <c r="M26" s="87">
        <v>373390850</v>
      </c>
      <c r="N26" s="37">
        <f t="shared" si="4"/>
        <v>-41.06391008806865</v>
      </c>
      <c r="O26" s="36">
        <f t="shared" si="5"/>
        <v>20.83696212695089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84056850</v>
      </c>
      <c r="D28" s="64">
        <v>47721654</v>
      </c>
      <c r="E28" s="65">
        <f t="shared" si="0"/>
        <v>-36335196</v>
      </c>
      <c r="F28" s="63">
        <v>71691454</v>
      </c>
      <c r="G28" s="64">
        <v>38840005</v>
      </c>
      <c r="H28" s="65">
        <f t="shared" si="1"/>
        <v>-32851449</v>
      </c>
      <c r="I28" s="65">
        <v>60804796</v>
      </c>
      <c r="J28" s="30">
        <f t="shared" si="2"/>
        <v>-43.226930345355555</v>
      </c>
      <c r="K28" s="31">
        <f t="shared" si="3"/>
        <v>-45.82338224023187</v>
      </c>
      <c r="L28" s="84">
        <v>333959593</v>
      </c>
      <c r="M28" s="85">
        <v>373390850</v>
      </c>
      <c r="N28" s="32">
        <f t="shared" si="4"/>
        <v>-10.880117463791496</v>
      </c>
      <c r="O28" s="31">
        <f t="shared" si="5"/>
        <v>-8.79813980444352</v>
      </c>
      <c r="P28" s="6"/>
      <c r="Q28" s="33"/>
    </row>
    <row r="29" spans="1:17" ht="12.75">
      <c r="A29" s="7"/>
      <c r="B29" s="29" t="s">
        <v>33</v>
      </c>
      <c r="C29" s="63">
        <v>33612000</v>
      </c>
      <c r="D29" s="64">
        <v>110096125</v>
      </c>
      <c r="E29" s="65">
        <f t="shared" si="0"/>
        <v>76484125</v>
      </c>
      <c r="F29" s="63">
        <v>34306000</v>
      </c>
      <c r="G29" s="64">
        <v>139500000</v>
      </c>
      <c r="H29" s="65">
        <f t="shared" si="1"/>
        <v>105194000</v>
      </c>
      <c r="I29" s="65">
        <v>192500000</v>
      </c>
      <c r="J29" s="30">
        <f t="shared" si="2"/>
        <v>227.5500565274307</v>
      </c>
      <c r="K29" s="31">
        <f t="shared" si="3"/>
        <v>306.63440797528125</v>
      </c>
      <c r="L29" s="84">
        <v>333959593</v>
      </c>
      <c r="M29" s="85">
        <v>373390850</v>
      </c>
      <c r="N29" s="32">
        <f t="shared" si="4"/>
        <v>22.90220931009459</v>
      </c>
      <c r="O29" s="31">
        <f t="shared" si="5"/>
        <v>28.1726239408384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333959593</v>
      </c>
      <c r="M30" s="85">
        <v>373390850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150649456</v>
      </c>
      <c r="D31" s="64">
        <v>43469907</v>
      </c>
      <c r="E31" s="65">
        <f t="shared" si="0"/>
        <v>-107179549</v>
      </c>
      <c r="F31" s="63">
        <v>79791736</v>
      </c>
      <c r="G31" s="64">
        <v>54344311</v>
      </c>
      <c r="H31" s="65">
        <f t="shared" si="1"/>
        <v>-25447425</v>
      </c>
      <c r="I31" s="65">
        <v>40124034</v>
      </c>
      <c r="J31" s="30">
        <f t="shared" si="2"/>
        <v>-71.14499570446507</v>
      </c>
      <c r="K31" s="31">
        <f t="shared" si="3"/>
        <v>-31.892306491489293</v>
      </c>
      <c r="L31" s="84">
        <v>333959593</v>
      </c>
      <c r="M31" s="85">
        <v>373390850</v>
      </c>
      <c r="N31" s="32">
        <f t="shared" si="4"/>
        <v>-32.09356797844703</v>
      </c>
      <c r="O31" s="31">
        <f t="shared" si="5"/>
        <v>-6.815224583034104</v>
      </c>
      <c r="P31" s="6"/>
      <c r="Q31" s="33"/>
    </row>
    <row r="32" spans="1:17" ht="12.75">
      <c r="A32" s="7"/>
      <c r="B32" s="29" t="s">
        <v>36</v>
      </c>
      <c r="C32" s="63">
        <v>202778154</v>
      </c>
      <c r="D32" s="64">
        <v>132671907</v>
      </c>
      <c r="E32" s="65">
        <f t="shared" si="0"/>
        <v>-70106247</v>
      </c>
      <c r="F32" s="63">
        <v>109798350</v>
      </c>
      <c r="G32" s="64">
        <v>140706534</v>
      </c>
      <c r="H32" s="65">
        <f t="shared" si="1"/>
        <v>30908184</v>
      </c>
      <c r="I32" s="65">
        <v>134568770</v>
      </c>
      <c r="J32" s="30">
        <f t="shared" si="2"/>
        <v>-34.57287958149575</v>
      </c>
      <c r="K32" s="31">
        <f t="shared" si="3"/>
        <v>28.149953073065305</v>
      </c>
      <c r="L32" s="84">
        <v>333959593</v>
      </c>
      <c r="M32" s="85">
        <v>373390850</v>
      </c>
      <c r="N32" s="32">
        <f t="shared" si="4"/>
        <v>-20.99243395592472</v>
      </c>
      <c r="O32" s="31">
        <f t="shared" si="5"/>
        <v>8.277702573590114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471096460</v>
      </c>
      <c r="D33" s="82">
        <v>333959593</v>
      </c>
      <c r="E33" s="83">
        <f t="shared" si="0"/>
        <v>-137136867</v>
      </c>
      <c r="F33" s="81">
        <f>SUM(F28:F32)</f>
        <v>295587540</v>
      </c>
      <c r="G33" s="82">
        <v>373390850</v>
      </c>
      <c r="H33" s="83">
        <f t="shared" si="1"/>
        <v>77803310</v>
      </c>
      <c r="I33" s="83">
        <v>427997600</v>
      </c>
      <c r="J33" s="58">
        <f t="shared" si="2"/>
        <v>-29.110145934868626</v>
      </c>
      <c r="K33" s="59">
        <f t="shared" si="3"/>
        <v>26.321579725586542</v>
      </c>
      <c r="L33" s="96">
        <v>333959593</v>
      </c>
      <c r="M33" s="97">
        <v>373390850</v>
      </c>
      <c r="N33" s="60">
        <f t="shared" si="4"/>
        <v>-41.06391008806865</v>
      </c>
      <c r="O33" s="59">
        <f t="shared" si="5"/>
        <v>20.83696212695089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611536876</v>
      </c>
      <c r="D8" s="64">
        <v>578156378</v>
      </c>
      <c r="E8" s="65">
        <f>($D8-$C8)</f>
        <v>-33380498</v>
      </c>
      <c r="F8" s="63">
        <v>648229088</v>
      </c>
      <c r="G8" s="64">
        <v>608220511</v>
      </c>
      <c r="H8" s="65">
        <f>($G8-$F8)</f>
        <v>-40008577</v>
      </c>
      <c r="I8" s="65">
        <v>637415095</v>
      </c>
      <c r="J8" s="30">
        <f>IF($C8=0,0,($E8/$C8)*100)</f>
        <v>-5.4584603660107</v>
      </c>
      <c r="K8" s="31">
        <f>IF($F8=0,0,($H8/$F8)*100)</f>
        <v>-6.1719811314607345</v>
      </c>
      <c r="L8" s="84">
        <v>3333071459</v>
      </c>
      <c r="M8" s="85">
        <v>3433906986</v>
      </c>
      <c r="N8" s="32">
        <f>IF($L8=0,0,($E8/$L8)*100)</f>
        <v>-1.0014936196421944</v>
      </c>
      <c r="O8" s="31">
        <f>IF($M8=0,0,($H8/$M8)*100)</f>
        <v>-1.165103689852827</v>
      </c>
      <c r="P8" s="6"/>
      <c r="Q8" s="33"/>
    </row>
    <row r="9" spans="1:17" ht="12.75">
      <c r="A9" s="3"/>
      <c r="B9" s="29" t="s">
        <v>16</v>
      </c>
      <c r="C9" s="63">
        <v>1795271092</v>
      </c>
      <c r="D9" s="64">
        <v>1940900272</v>
      </c>
      <c r="E9" s="65">
        <f>($D9-$C9)</f>
        <v>145629180</v>
      </c>
      <c r="F9" s="63">
        <v>1904016208</v>
      </c>
      <c r="G9" s="64">
        <v>2041827092</v>
      </c>
      <c r="H9" s="65">
        <f>($G9-$F9)</f>
        <v>137810884</v>
      </c>
      <c r="I9" s="65">
        <v>2139834790</v>
      </c>
      <c r="J9" s="30">
        <f>IF($C9=0,0,($E9/$C9)*100)</f>
        <v>8.111821142163192</v>
      </c>
      <c r="K9" s="31">
        <f>IF($F9=0,0,($H9/$F9)*100)</f>
        <v>7.237904983212201</v>
      </c>
      <c r="L9" s="84">
        <v>3333071459</v>
      </c>
      <c r="M9" s="85">
        <v>3433906986</v>
      </c>
      <c r="N9" s="32">
        <f>IF($L9=0,0,($E9/$L9)*100)</f>
        <v>4.369218655866808</v>
      </c>
      <c r="O9" s="31">
        <f>IF($M9=0,0,($H9/$M9)*100)</f>
        <v>4.013238697549276</v>
      </c>
      <c r="P9" s="6"/>
      <c r="Q9" s="33"/>
    </row>
    <row r="10" spans="1:17" ht="12.75">
      <c r="A10" s="3"/>
      <c r="B10" s="29" t="s">
        <v>17</v>
      </c>
      <c r="C10" s="63">
        <v>831740385</v>
      </c>
      <c r="D10" s="64">
        <v>814014809</v>
      </c>
      <c r="E10" s="65">
        <f aca="true" t="shared" si="0" ref="E10:E33">($D10-$C10)</f>
        <v>-17725576</v>
      </c>
      <c r="F10" s="63">
        <v>848770529</v>
      </c>
      <c r="G10" s="64">
        <v>783859383</v>
      </c>
      <c r="H10" s="65">
        <f aca="true" t="shared" si="1" ref="H10:H33">($G10-$F10)</f>
        <v>-64911146</v>
      </c>
      <c r="I10" s="65">
        <v>844761726</v>
      </c>
      <c r="J10" s="30">
        <f aca="true" t="shared" si="2" ref="J10:J33">IF($C10=0,0,($E10/$C10)*100)</f>
        <v>-2.131142880599696</v>
      </c>
      <c r="K10" s="31">
        <f aca="true" t="shared" si="3" ref="K10:K33">IF($F10=0,0,($H10/$F10)*100)</f>
        <v>-7.647667276628546</v>
      </c>
      <c r="L10" s="84">
        <v>3333071459</v>
      </c>
      <c r="M10" s="85">
        <v>3433906986</v>
      </c>
      <c r="N10" s="32">
        <f aca="true" t="shared" si="4" ref="N10:N33">IF($L10=0,0,($E10/$L10)*100)</f>
        <v>-0.5318090601429256</v>
      </c>
      <c r="O10" s="31">
        <f aca="true" t="shared" si="5" ref="O10:O33">IF($M10=0,0,($H10/$M10)*100)</f>
        <v>-1.8903000653378792</v>
      </c>
      <c r="P10" s="6"/>
      <c r="Q10" s="33"/>
    </row>
    <row r="11" spans="1:17" ht="16.5">
      <c r="A11" s="7"/>
      <c r="B11" s="34" t="s">
        <v>18</v>
      </c>
      <c r="C11" s="66">
        <f>SUM(C8:C10)</f>
        <v>3238548353</v>
      </c>
      <c r="D11" s="67">
        <v>3333071459</v>
      </c>
      <c r="E11" s="68">
        <f t="shared" si="0"/>
        <v>94523106</v>
      </c>
      <c r="F11" s="66">
        <f>SUM(F8:F10)</f>
        <v>3401015825</v>
      </c>
      <c r="G11" s="67">
        <v>3433906986</v>
      </c>
      <c r="H11" s="68">
        <f t="shared" si="1"/>
        <v>32891161</v>
      </c>
      <c r="I11" s="68">
        <v>3622011611</v>
      </c>
      <c r="J11" s="35">
        <f t="shared" si="2"/>
        <v>2.918687501220705</v>
      </c>
      <c r="K11" s="36">
        <f t="shared" si="3"/>
        <v>0.9670981463310304</v>
      </c>
      <c r="L11" s="86">
        <v>3333071459</v>
      </c>
      <c r="M11" s="87">
        <v>3433906986</v>
      </c>
      <c r="N11" s="37">
        <f t="shared" si="4"/>
        <v>2.8359159760816874</v>
      </c>
      <c r="O11" s="36">
        <f t="shared" si="5"/>
        <v>0.9578349423585698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854785257</v>
      </c>
      <c r="D13" s="64">
        <v>910616153</v>
      </c>
      <c r="E13" s="65">
        <f t="shared" si="0"/>
        <v>55830896</v>
      </c>
      <c r="F13" s="63">
        <v>900813306</v>
      </c>
      <c r="G13" s="64">
        <v>954536484</v>
      </c>
      <c r="H13" s="65">
        <f t="shared" si="1"/>
        <v>53723178</v>
      </c>
      <c r="I13" s="65">
        <v>998170839</v>
      </c>
      <c r="J13" s="30">
        <f t="shared" si="2"/>
        <v>6.5315698349720135</v>
      </c>
      <c r="K13" s="31">
        <f t="shared" si="3"/>
        <v>5.96385262541848</v>
      </c>
      <c r="L13" s="84">
        <v>3290121622</v>
      </c>
      <c r="M13" s="85">
        <v>3400991696</v>
      </c>
      <c r="N13" s="32">
        <f t="shared" si="4"/>
        <v>1.696924989844646</v>
      </c>
      <c r="O13" s="31">
        <f t="shared" si="5"/>
        <v>1.579632730746897</v>
      </c>
      <c r="P13" s="6"/>
      <c r="Q13" s="33"/>
    </row>
    <row r="14" spans="1:17" ht="12.75">
      <c r="A14" s="3"/>
      <c r="B14" s="29" t="s">
        <v>21</v>
      </c>
      <c r="C14" s="63">
        <v>129818264</v>
      </c>
      <c r="D14" s="64">
        <v>182299251</v>
      </c>
      <c r="E14" s="65">
        <f t="shared" si="0"/>
        <v>52480987</v>
      </c>
      <c r="F14" s="63">
        <v>139168169</v>
      </c>
      <c r="G14" s="64">
        <v>197996758</v>
      </c>
      <c r="H14" s="65">
        <f t="shared" si="1"/>
        <v>58828589</v>
      </c>
      <c r="I14" s="65">
        <v>179728103</v>
      </c>
      <c r="J14" s="30">
        <f t="shared" si="2"/>
        <v>40.426505010111676</v>
      </c>
      <c r="K14" s="31">
        <f t="shared" si="3"/>
        <v>42.27158366939497</v>
      </c>
      <c r="L14" s="84">
        <v>3290121622</v>
      </c>
      <c r="M14" s="85">
        <v>3400991696</v>
      </c>
      <c r="N14" s="32">
        <f t="shared" si="4"/>
        <v>1.595107811488678</v>
      </c>
      <c r="O14" s="31">
        <f t="shared" si="5"/>
        <v>1.7297480928633233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3290121622</v>
      </c>
      <c r="M15" s="85">
        <v>3400991696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1138731276</v>
      </c>
      <c r="D16" s="64">
        <v>1216585396</v>
      </c>
      <c r="E16" s="65">
        <f t="shared" si="0"/>
        <v>77854120</v>
      </c>
      <c r="F16" s="63">
        <v>1200222765</v>
      </c>
      <c r="G16" s="64">
        <v>1234930224</v>
      </c>
      <c r="H16" s="65">
        <f t="shared" si="1"/>
        <v>34707459</v>
      </c>
      <c r="I16" s="65">
        <v>1296676735</v>
      </c>
      <c r="J16" s="30">
        <f t="shared" si="2"/>
        <v>6.836917685573431</v>
      </c>
      <c r="K16" s="31">
        <f t="shared" si="3"/>
        <v>2.8917514324934506</v>
      </c>
      <c r="L16" s="84">
        <v>3290121622</v>
      </c>
      <c r="M16" s="85">
        <v>3400991696</v>
      </c>
      <c r="N16" s="32">
        <f t="shared" si="4"/>
        <v>2.3662991507491453</v>
      </c>
      <c r="O16" s="31">
        <f t="shared" si="5"/>
        <v>1.0205099601042953</v>
      </c>
      <c r="P16" s="6"/>
      <c r="Q16" s="33"/>
    </row>
    <row r="17" spans="1:17" ht="12.75">
      <c r="A17" s="3"/>
      <c r="B17" s="29" t="s">
        <v>23</v>
      </c>
      <c r="C17" s="63">
        <v>1039503817</v>
      </c>
      <c r="D17" s="64">
        <v>980620822</v>
      </c>
      <c r="E17" s="65">
        <f t="shared" si="0"/>
        <v>-58882995</v>
      </c>
      <c r="F17" s="63">
        <v>1090887523</v>
      </c>
      <c r="G17" s="64">
        <v>1013528230</v>
      </c>
      <c r="H17" s="65">
        <f t="shared" si="1"/>
        <v>-77359293</v>
      </c>
      <c r="I17" s="65">
        <v>1030498197</v>
      </c>
      <c r="J17" s="42">
        <f t="shared" si="2"/>
        <v>-5.664528983639125</v>
      </c>
      <c r="K17" s="31">
        <f t="shared" si="3"/>
        <v>-7.091408726287174</v>
      </c>
      <c r="L17" s="88">
        <v>3290121622</v>
      </c>
      <c r="M17" s="85">
        <v>3400991696</v>
      </c>
      <c r="N17" s="32">
        <f t="shared" si="4"/>
        <v>-1.7896905271303067</v>
      </c>
      <c r="O17" s="31">
        <f t="shared" si="5"/>
        <v>-2.2746098760248192</v>
      </c>
      <c r="P17" s="6"/>
      <c r="Q17" s="33"/>
    </row>
    <row r="18" spans="1:17" ht="16.5">
      <c r="A18" s="3"/>
      <c r="B18" s="34" t="s">
        <v>24</v>
      </c>
      <c r="C18" s="66">
        <f>SUM(C13:C17)</f>
        <v>3162838614</v>
      </c>
      <c r="D18" s="67">
        <v>3290121622</v>
      </c>
      <c r="E18" s="68">
        <f t="shared" si="0"/>
        <v>127283008</v>
      </c>
      <c r="F18" s="66">
        <f>SUM(F13:F17)</f>
        <v>3331091763</v>
      </c>
      <c r="G18" s="67">
        <v>3400991696</v>
      </c>
      <c r="H18" s="68">
        <f t="shared" si="1"/>
        <v>69899933</v>
      </c>
      <c r="I18" s="68">
        <v>3505073874</v>
      </c>
      <c r="J18" s="43">
        <f t="shared" si="2"/>
        <v>4.024328254897169</v>
      </c>
      <c r="K18" s="36">
        <f t="shared" si="3"/>
        <v>2.098409109482103</v>
      </c>
      <c r="L18" s="89">
        <v>3290121622</v>
      </c>
      <c r="M18" s="87">
        <v>3400991696</v>
      </c>
      <c r="N18" s="37">
        <f t="shared" si="4"/>
        <v>3.8686414249521626</v>
      </c>
      <c r="O18" s="36">
        <f t="shared" si="5"/>
        <v>2.055280907689696</v>
      </c>
      <c r="P18" s="6"/>
      <c r="Q18" s="38"/>
    </row>
    <row r="19" spans="1:17" ht="16.5">
      <c r="A19" s="44"/>
      <c r="B19" s="45" t="s">
        <v>25</v>
      </c>
      <c r="C19" s="72">
        <f>C11-C18</f>
        <v>75709739</v>
      </c>
      <c r="D19" s="73">
        <v>42949837</v>
      </c>
      <c r="E19" s="74">
        <f t="shared" si="0"/>
        <v>-32759902</v>
      </c>
      <c r="F19" s="75">
        <f>F11-F18</f>
        <v>69924062</v>
      </c>
      <c r="G19" s="76">
        <v>32915290</v>
      </c>
      <c r="H19" s="77">
        <f t="shared" si="1"/>
        <v>-37008772</v>
      </c>
      <c r="I19" s="77">
        <v>116937737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199325784</v>
      </c>
      <c r="M22" s="85">
        <v>213250764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48395047</v>
      </c>
      <c r="D23" s="64">
        <v>12624860</v>
      </c>
      <c r="E23" s="65">
        <f t="shared" si="0"/>
        <v>-35770187</v>
      </c>
      <c r="F23" s="63">
        <v>56523702</v>
      </c>
      <c r="G23" s="64">
        <v>15760701</v>
      </c>
      <c r="H23" s="65">
        <f t="shared" si="1"/>
        <v>-40763001</v>
      </c>
      <c r="I23" s="65">
        <v>98617183</v>
      </c>
      <c r="J23" s="30">
        <f t="shared" si="2"/>
        <v>-73.91290889747457</v>
      </c>
      <c r="K23" s="31">
        <f t="shared" si="3"/>
        <v>-72.1166511705125</v>
      </c>
      <c r="L23" s="84">
        <v>199325784</v>
      </c>
      <c r="M23" s="85">
        <v>213250764</v>
      </c>
      <c r="N23" s="32">
        <f t="shared" si="4"/>
        <v>-17.94558951791204</v>
      </c>
      <c r="O23" s="31">
        <f t="shared" si="5"/>
        <v>-19.115055081350143</v>
      </c>
      <c r="P23" s="6"/>
      <c r="Q23" s="33"/>
    </row>
    <row r="24" spans="1:17" ht="12.75">
      <c r="A24" s="7"/>
      <c r="B24" s="29" t="s">
        <v>29</v>
      </c>
      <c r="C24" s="63">
        <v>131075571</v>
      </c>
      <c r="D24" s="64">
        <v>186700924</v>
      </c>
      <c r="E24" s="65">
        <f t="shared" si="0"/>
        <v>55625353</v>
      </c>
      <c r="F24" s="63">
        <v>136855143</v>
      </c>
      <c r="G24" s="64">
        <v>197490063</v>
      </c>
      <c r="H24" s="65">
        <f t="shared" si="1"/>
        <v>60634920</v>
      </c>
      <c r="I24" s="65">
        <v>210519399</v>
      </c>
      <c r="J24" s="30">
        <f t="shared" si="2"/>
        <v>42.43762020308117</v>
      </c>
      <c r="K24" s="31">
        <f t="shared" si="3"/>
        <v>44.30591256625262</v>
      </c>
      <c r="L24" s="84">
        <v>199325784</v>
      </c>
      <c r="M24" s="85">
        <v>213250764</v>
      </c>
      <c r="N24" s="32">
        <f t="shared" si="4"/>
        <v>27.906752394863275</v>
      </c>
      <c r="O24" s="31">
        <f t="shared" si="5"/>
        <v>28.433623806384112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199325784</v>
      </c>
      <c r="M25" s="85">
        <v>213250764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179470618</v>
      </c>
      <c r="D26" s="67">
        <v>199325784</v>
      </c>
      <c r="E26" s="68">
        <f t="shared" si="0"/>
        <v>19855166</v>
      </c>
      <c r="F26" s="66">
        <f>SUM(F22:F24)</f>
        <v>193378845</v>
      </c>
      <c r="G26" s="67">
        <v>213250764</v>
      </c>
      <c r="H26" s="68">
        <f t="shared" si="1"/>
        <v>19871919</v>
      </c>
      <c r="I26" s="68">
        <v>309136582</v>
      </c>
      <c r="J26" s="43">
        <f t="shared" si="2"/>
        <v>11.063184726984113</v>
      </c>
      <c r="K26" s="36">
        <f t="shared" si="3"/>
        <v>10.276159731949996</v>
      </c>
      <c r="L26" s="89">
        <v>199325784</v>
      </c>
      <c r="M26" s="87">
        <v>213250764</v>
      </c>
      <c r="N26" s="37">
        <f t="shared" si="4"/>
        <v>9.961162876951231</v>
      </c>
      <c r="O26" s="36">
        <f t="shared" si="5"/>
        <v>9.31856872503397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50400000</v>
      </c>
      <c r="D28" s="64">
        <v>49214183</v>
      </c>
      <c r="E28" s="65">
        <f t="shared" si="0"/>
        <v>-1185817</v>
      </c>
      <c r="F28" s="63">
        <v>54500000</v>
      </c>
      <c r="G28" s="64">
        <v>59946621</v>
      </c>
      <c r="H28" s="65">
        <f t="shared" si="1"/>
        <v>5446621</v>
      </c>
      <c r="I28" s="65">
        <v>57785678</v>
      </c>
      <c r="J28" s="30">
        <f t="shared" si="2"/>
        <v>-2.352811507936508</v>
      </c>
      <c r="K28" s="31">
        <f t="shared" si="3"/>
        <v>9.9938</v>
      </c>
      <c r="L28" s="84">
        <v>199325784</v>
      </c>
      <c r="M28" s="85">
        <v>213250764</v>
      </c>
      <c r="N28" s="32">
        <f t="shared" si="4"/>
        <v>-0.5949140026962092</v>
      </c>
      <c r="O28" s="31">
        <f t="shared" si="5"/>
        <v>2.5540921391493816</v>
      </c>
      <c r="P28" s="6"/>
      <c r="Q28" s="33"/>
    </row>
    <row r="29" spans="1:17" ht="12.75">
      <c r="A29" s="7"/>
      <c r="B29" s="29" t="s">
        <v>33</v>
      </c>
      <c r="C29" s="63">
        <v>26447200</v>
      </c>
      <c r="D29" s="64">
        <v>27552000</v>
      </c>
      <c r="E29" s="65">
        <f t="shared" si="0"/>
        <v>1104800</v>
      </c>
      <c r="F29" s="63">
        <v>22874812</v>
      </c>
      <c r="G29" s="64">
        <v>25627080</v>
      </c>
      <c r="H29" s="65">
        <f t="shared" si="1"/>
        <v>2752268</v>
      </c>
      <c r="I29" s="65">
        <v>90972522</v>
      </c>
      <c r="J29" s="30">
        <f t="shared" si="2"/>
        <v>4.177379836050697</v>
      </c>
      <c r="K29" s="31">
        <f t="shared" si="3"/>
        <v>12.03187156248541</v>
      </c>
      <c r="L29" s="84">
        <v>199325784</v>
      </c>
      <c r="M29" s="85">
        <v>213250764</v>
      </c>
      <c r="N29" s="32">
        <f t="shared" si="4"/>
        <v>0.5542684833990168</v>
      </c>
      <c r="O29" s="31">
        <f t="shared" si="5"/>
        <v>1.290625153399216</v>
      </c>
      <c r="P29" s="6"/>
      <c r="Q29" s="33"/>
    </row>
    <row r="30" spans="1:17" ht="12.75">
      <c r="A30" s="7"/>
      <c r="B30" s="29" t="s">
        <v>34</v>
      </c>
      <c r="C30" s="63">
        <v>41111000</v>
      </c>
      <c r="D30" s="64">
        <v>3000000</v>
      </c>
      <c r="E30" s="65">
        <f t="shared" si="0"/>
        <v>-38111000</v>
      </c>
      <c r="F30" s="63">
        <v>35226800</v>
      </c>
      <c r="G30" s="64">
        <v>7484800</v>
      </c>
      <c r="H30" s="65">
        <f t="shared" si="1"/>
        <v>-27742000</v>
      </c>
      <c r="I30" s="65">
        <v>30000000</v>
      </c>
      <c r="J30" s="30">
        <f t="shared" si="2"/>
        <v>-92.70268298022427</v>
      </c>
      <c r="K30" s="31">
        <f t="shared" si="3"/>
        <v>-78.75254067925556</v>
      </c>
      <c r="L30" s="84">
        <v>199325784</v>
      </c>
      <c r="M30" s="85">
        <v>213250764</v>
      </c>
      <c r="N30" s="32">
        <f t="shared" si="4"/>
        <v>-19.119954897556056</v>
      </c>
      <c r="O30" s="31">
        <f t="shared" si="5"/>
        <v>-13.009097589915317</v>
      </c>
      <c r="P30" s="6"/>
      <c r="Q30" s="33"/>
    </row>
    <row r="31" spans="1:17" ht="12.75">
      <c r="A31" s="7"/>
      <c r="B31" s="29" t="s">
        <v>35</v>
      </c>
      <c r="C31" s="63">
        <v>47458450</v>
      </c>
      <c r="D31" s="64">
        <v>47877700</v>
      </c>
      <c r="E31" s="65">
        <f t="shared" si="0"/>
        <v>419250</v>
      </c>
      <c r="F31" s="63">
        <v>61000000</v>
      </c>
      <c r="G31" s="64">
        <v>70500000</v>
      </c>
      <c r="H31" s="65">
        <f t="shared" si="1"/>
        <v>9500000</v>
      </c>
      <c r="I31" s="65">
        <v>25500000</v>
      </c>
      <c r="J31" s="30">
        <f t="shared" si="2"/>
        <v>0.883404325257146</v>
      </c>
      <c r="K31" s="31">
        <f t="shared" si="3"/>
        <v>15.573770491803279</v>
      </c>
      <c r="L31" s="84">
        <v>199325784</v>
      </c>
      <c r="M31" s="85">
        <v>213250764</v>
      </c>
      <c r="N31" s="32">
        <f t="shared" si="4"/>
        <v>0.21033405291911458</v>
      </c>
      <c r="O31" s="31">
        <f t="shared" si="5"/>
        <v>4.454849221548392</v>
      </c>
      <c r="P31" s="6"/>
      <c r="Q31" s="33"/>
    </row>
    <row r="32" spans="1:17" ht="12.75">
      <c r="A32" s="7"/>
      <c r="B32" s="29" t="s">
        <v>36</v>
      </c>
      <c r="C32" s="63">
        <v>164159618</v>
      </c>
      <c r="D32" s="64">
        <v>71681901</v>
      </c>
      <c r="E32" s="65">
        <f t="shared" si="0"/>
        <v>-92477717</v>
      </c>
      <c r="F32" s="63">
        <v>163702845</v>
      </c>
      <c r="G32" s="64">
        <v>49692263</v>
      </c>
      <c r="H32" s="65">
        <f t="shared" si="1"/>
        <v>-114010582</v>
      </c>
      <c r="I32" s="65">
        <v>104878382</v>
      </c>
      <c r="J32" s="30">
        <f t="shared" si="2"/>
        <v>-56.334023023859615</v>
      </c>
      <c r="K32" s="31">
        <f t="shared" si="3"/>
        <v>-69.64483848768785</v>
      </c>
      <c r="L32" s="84">
        <v>199325784</v>
      </c>
      <c r="M32" s="85">
        <v>213250764</v>
      </c>
      <c r="N32" s="32">
        <f t="shared" si="4"/>
        <v>-46.395260635222186</v>
      </c>
      <c r="O32" s="31">
        <f t="shared" si="5"/>
        <v>-53.46315289168202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329576268</v>
      </c>
      <c r="D33" s="82">
        <v>199325784</v>
      </c>
      <c r="E33" s="83">
        <f t="shared" si="0"/>
        <v>-130250484</v>
      </c>
      <c r="F33" s="81">
        <f>SUM(F28:F32)</f>
        <v>337304457</v>
      </c>
      <c r="G33" s="82">
        <v>213250764</v>
      </c>
      <c r="H33" s="83">
        <f t="shared" si="1"/>
        <v>-124053693</v>
      </c>
      <c r="I33" s="83">
        <v>309136582</v>
      </c>
      <c r="J33" s="58">
        <f t="shared" si="2"/>
        <v>-39.52058951040735</v>
      </c>
      <c r="K33" s="59">
        <f t="shared" si="3"/>
        <v>-36.77795843652312</v>
      </c>
      <c r="L33" s="96">
        <v>199325784</v>
      </c>
      <c r="M33" s="97">
        <v>213250764</v>
      </c>
      <c r="N33" s="60">
        <f t="shared" si="4"/>
        <v>-65.3455269991563</v>
      </c>
      <c r="O33" s="59">
        <f t="shared" si="5"/>
        <v>-58.17268396750035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1272817830</v>
      </c>
      <c r="D8" s="64">
        <v>1269794594</v>
      </c>
      <c r="E8" s="65">
        <f>($D8-$C8)</f>
        <v>-3023236</v>
      </c>
      <c r="F8" s="63">
        <v>1349186901</v>
      </c>
      <c r="G8" s="64">
        <v>1339633297</v>
      </c>
      <c r="H8" s="65">
        <f>($G8-$F8)</f>
        <v>-9553604</v>
      </c>
      <c r="I8" s="65">
        <v>1420011297</v>
      </c>
      <c r="J8" s="30">
        <f>IF($C8=0,0,($E8/$C8)*100)</f>
        <v>-0.2375230711530809</v>
      </c>
      <c r="K8" s="31">
        <f>IF($F8=0,0,($H8/$F8)*100)</f>
        <v>-0.7081008563690465</v>
      </c>
      <c r="L8" s="84">
        <v>5917810258</v>
      </c>
      <c r="M8" s="85">
        <v>6341889474</v>
      </c>
      <c r="N8" s="32">
        <f>IF($L8=0,0,($E8/$L8)*100)</f>
        <v>-0.05108707221413586</v>
      </c>
      <c r="O8" s="31">
        <f>IF($M8=0,0,($H8/$M8)*100)</f>
        <v>-0.15064286501944169</v>
      </c>
      <c r="P8" s="6"/>
      <c r="Q8" s="33"/>
    </row>
    <row r="9" spans="1:17" ht="12.75">
      <c r="A9" s="3"/>
      <c r="B9" s="29" t="s">
        <v>16</v>
      </c>
      <c r="C9" s="63">
        <v>3732780156</v>
      </c>
      <c r="D9" s="64">
        <v>3575763603</v>
      </c>
      <c r="E9" s="65">
        <f>($D9-$C9)</f>
        <v>-157016553</v>
      </c>
      <c r="F9" s="63">
        <v>4176196101</v>
      </c>
      <c r="G9" s="64">
        <v>3859229379</v>
      </c>
      <c r="H9" s="65">
        <f>($G9-$F9)</f>
        <v>-316966722</v>
      </c>
      <c r="I9" s="65">
        <v>4172640932</v>
      </c>
      <c r="J9" s="30">
        <f>IF($C9=0,0,($E9/$C9)*100)</f>
        <v>-4.206423803116682</v>
      </c>
      <c r="K9" s="31">
        <f>IF($F9=0,0,($H9/$F9)*100)</f>
        <v>-7.589842869785294</v>
      </c>
      <c r="L9" s="84">
        <v>5917810258</v>
      </c>
      <c r="M9" s="85">
        <v>6341889474</v>
      </c>
      <c r="N9" s="32">
        <f>IF($L9=0,0,($E9/$L9)*100)</f>
        <v>-2.6532880601864</v>
      </c>
      <c r="O9" s="31">
        <f>IF($M9=0,0,($H9/$M9)*100)</f>
        <v>-4.997985589302309</v>
      </c>
      <c r="P9" s="6"/>
      <c r="Q9" s="33"/>
    </row>
    <row r="10" spans="1:17" ht="12.75">
      <c r="A10" s="3"/>
      <c r="B10" s="29" t="s">
        <v>17</v>
      </c>
      <c r="C10" s="63">
        <v>1152372203</v>
      </c>
      <c r="D10" s="64">
        <v>1072252061</v>
      </c>
      <c r="E10" s="65">
        <f aca="true" t="shared" si="0" ref="E10:E33">($D10-$C10)</f>
        <v>-80120142</v>
      </c>
      <c r="F10" s="63">
        <v>1238484280</v>
      </c>
      <c r="G10" s="64">
        <v>1143026798</v>
      </c>
      <c r="H10" s="65">
        <f aca="true" t="shared" si="1" ref="H10:H33">($G10-$F10)</f>
        <v>-95457482</v>
      </c>
      <c r="I10" s="65">
        <v>1224804113</v>
      </c>
      <c r="J10" s="30">
        <f aca="true" t="shared" si="2" ref="J10:J33">IF($C10=0,0,($E10/$C10)*100)</f>
        <v>-6.952627093175382</v>
      </c>
      <c r="K10" s="31">
        <f aca="true" t="shared" si="3" ref="K10:K33">IF($F10=0,0,($H10/$F10)*100)</f>
        <v>-7.70760546108829</v>
      </c>
      <c r="L10" s="84">
        <v>5917810258</v>
      </c>
      <c r="M10" s="85">
        <v>6341889474</v>
      </c>
      <c r="N10" s="32">
        <f aca="true" t="shared" si="4" ref="N10:N33">IF($L10=0,0,($E10/$L10)*100)</f>
        <v>-1.3538815627231284</v>
      </c>
      <c r="O10" s="31">
        <f aca="true" t="shared" si="5" ref="O10:O33">IF($M10=0,0,($H10/$M10)*100)</f>
        <v>-1.5051899341883737</v>
      </c>
      <c r="P10" s="6"/>
      <c r="Q10" s="33"/>
    </row>
    <row r="11" spans="1:17" ht="16.5">
      <c r="A11" s="7"/>
      <c r="B11" s="34" t="s">
        <v>18</v>
      </c>
      <c r="C11" s="66">
        <f>SUM(C8:C10)</f>
        <v>6157970189</v>
      </c>
      <c r="D11" s="67">
        <v>5917810258</v>
      </c>
      <c r="E11" s="68">
        <f t="shared" si="0"/>
        <v>-240159931</v>
      </c>
      <c r="F11" s="66">
        <f>SUM(F8:F10)</f>
        <v>6763867282</v>
      </c>
      <c r="G11" s="67">
        <v>6341889474</v>
      </c>
      <c r="H11" s="68">
        <f t="shared" si="1"/>
        <v>-421977808</v>
      </c>
      <c r="I11" s="68">
        <v>6817456342</v>
      </c>
      <c r="J11" s="35">
        <f t="shared" si="2"/>
        <v>-3.8999852813350473</v>
      </c>
      <c r="K11" s="36">
        <f t="shared" si="3"/>
        <v>-6.238706207659738</v>
      </c>
      <c r="L11" s="86">
        <v>5917810258</v>
      </c>
      <c r="M11" s="87">
        <v>6341889474</v>
      </c>
      <c r="N11" s="37">
        <f t="shared" si="4"/>
        <v>-4.0582566951236645</v>
      </c>
      <c r="O11" s="36">
        <f t="shared" si="5"/>
        <v>-6.653818388510125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1535852923</v>
      </c>
      <c r="D13" s="64">
        <v>1478324303</v>
      </c>
      <c r="E13" s="65">
        <f t="shared" si="0"/>
        <v>-57528620</v>
      </c>
      <c r="F13" s="63">
        <v>1655054888</v>
      </c>
      <c r="G13" s="64">
        <v>1574415381</v>
      </c>
      <c r="H13" s="65">
        <f t="shared" si="1"/>
        <v>-80639507</v>
      </c>
      <c r="I13" s="65">
        <v>1676752381</v>
      </c>
      <c r="J13" s="30">
        <f t="shared" si="2"/>
        <v>-3.7457115286552733</v>
      </c>
      <c r="K13" s="31">
        <f t="shared" si="3"/>
        <v>-4.872316174205336</v>
      </c>
      <c r="L13" s="84">
        <v>5516477467</v>
      </c>
      <c r="M13" s="85">
        <v>5904343340</v>
      </c>
      <c r="N13" s="32">
        <f t="shared" si="4"/>
        <v>-1.0428506296661357</v>
      </c>
      <c r="O13" s="31">
        <f t="shared" si="5"/>
        <v>-1.3657658837976723</v>
      </c>
      <c r="P13" s="6"/>
      <c r="Q13" s="33"/>
    </row>
    <row r="14" spans="1:17" ht="12.75">
      <c r="A14" s="3"/>
      <c r="B14" s="29" t="s">
        <v>21</v>
      </c>
      <c r="C14" s="63">
        <v>123901083</v>
      </c>
      <c r="D14" s="64">
        <v>123904143</v>
      </c>
      <c r="E14" s="65">
        <f t="shared" si="0"/>
        <v>3060</v>
      </c>
      <c r="F14" s="63">
        <v>131331997</v>
      </c>
      <c r="G14" s="64">
        <v>130099350</v>
      </c>
      <c r="H14" s="65">
        <f t="shared" si="1"/>
        <v>-1232647</v>
      </c>
      <c r="I14" s="65">
        <v>135303324</v>
      </c>
      <c r="J14" s="30">
        <f t="shared" si="2"/>
        <v>0.00246971206861848</v>
      </c>
      <c r="K14" s="31">
        <f t="shared" si="3"/>
        <v>-0.9385732556857411</v>
      </c>
      <c r="L14" s="84">
        <v>5516477467</v>
      </c>
      <c r="M14" s="85">
        <v>5904343340</v>
      </c>
      <c r="N14" s="32">
        <f t="shared" si="4"/>
        <v>5.5470180351595E-05</v>
      </c>
      <c r="O14" s="31">
        <f t="shared" si="5"/>
        <v>-0.020876953270132833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5516477467</v>
      </c>
      <c r="M15" s="85">
        <v>5904343340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2561794895</v>
      </c>
      <c r="D16" s="64">
        <v>2608224084</v>
      </c>
      <c r="E16" s="65">
        <f t="shared" si="0"/>
        <v>46429189</v>
      </c>
      <c r="F16" s="63">
        <v>2875643172</v>
      </c>
      <c r="G16" s="64">
        <v>2816882011</v>
      </c>
      <c r="H16" s="65">
        <f t="shared" si="1"/>
        <v>-58761161</v>
      </c>
      <c r="I16" s="65">
        <v>3070401392</v>
      </c>
      <c r="J16" s="30">
        <f t="shared" si="2"/>
        <v>1.8123694871364788</v>
      </c>
      <c r="K16" s="31">
        <f t="shared" si="3"/>
        <v>-2.0434093343762054</v>
      </c>
      <c r="L16" s="84">
        <v>5516477467</v>
      </c>
      <c r="M16" s="85">
        <v>5904343340</v>
      </c>
      <c r="N16" s="32">
        <f t="shared" si="4"/>
        <v>0.8416455841203565</v>
      </c>
      <c r="O16" s="31">
        <f t="shared" si="5"/>
        <v>-0.9952192414338831</v>
      </c>
      <c r="P16" s="6"/>
      <c r="Q16" s="33"/>
    </row>
    <row r="17" spans="1:17" ht="12.75">
      <c r="A17" s="3"/>
      <c r="B17" s="29" t="s">
        <v>23</v>
      </c>
      <c r="C17" s="63">
        <v>1518005638</v>
      </c>
      <c r="D17" s="64">
        <v>1306024937</v>
      </c>
      <c r="E17" s="65">
        <f t="shared" si="0"/>
        <v>-211980701</v>
      </c>
      <c r="F17" s="63">
        <v>1588381678</v>
      </c>
      <c r="G17" s="64">
        <v>1382946598</v>
      </c>
      <c r="H17" s="65">
        <f t="shared" si="1"/>
        <v>-205435080</v>
      </c>
      <c r="I17" s="65">
        <v>1438516364</v>
      </c>
      <c r="J17" s="42">
        <f t="shared" si="2"/>
        <v>-13.9644211914317</v>
      </c>
      <c r="K17" s="31">
        <f t="shared" si="3"/>
        <v>-12.933609273224064</v>
      </c>
      <c r="L17" s="88">
        <v>5516477467</v>
      </c>
      <c r="M17" s="85">
        <v>5904343340</v>
      </c>
      <c r="N17" s="32">
        <f t="shared" si="4"/>
        <v>-3.842682259976319</v>
      </c>
      <c r="O17" s="31">
        <f t="shared" si="5"/>
        <v>-3.479389123736155</v>
      </c>
      <c r="P17" s="6"/>
      <c r="Q17" s="33"/>
    </row>
    <row r="18" spans="1:17" ht="16.5">
      <c r="A18" s="3"/>
      <c r="B18" s="34" t="s">
        <v>24</v>
      </c>
      <c r="C18" s="66">
        <f>SUM(C13:C17)</f>
        <v>5739554539</v>
      </c>
      <c r="D18" s="67">
        <v>5516477467</v>
      </c>
      <c r="E18" s="68">
        <f t="shared" si="0"/>
        <v>-223077072</v>
      </c>
      <c r="F18" s="66">
        <f>SUM(F13:F17)</f>
        <v>6250411735</v>
      </c>
      <c r="G18" s="67">
        <v>5904343340</v>
      </c>
      <c r="H18" s="68">
        <f t="shared" si="1"/>
        <v>-346068395</v>
      </c>
      <c r="I18" s="68">
        <v>6320973461</v>
      </c>
      <c r="J18" s="43">
        <f t="shared" si="2"/>
        <v>-3.8866617693795207</v>
      </c>
      <c r="K18" s="36">
        <f t="shared" si="3"/>
        <v>-5.5367295735438455</v>
      </c>
      <c r="L18" s="89">
        <v>5516477467</v>
      </c>
      <c r="M18" s="87">
        <v>5904343340</v>
      </c>
      <c r="N18" s="37">
        <f t="shared" si="4"/>
        <v>-4.043831835341747</v>
      </c>
      <c r="O18" s="36">
        <f t="shared" si="5"/>
        <v>-5.861251202237843</v>
      </c>
      <c r="P18" s="6"/>
      <c r="Q18" s="38"/>
    </row>
    <row r="19" spans="1:17" ht="16.5">
      <c r="A19" s="44"/>
      <c r="B19" s="45" t="s">
        <v>25</v>
      </c>
      <c r="C19" s="72">
        <f>C11-C18</f>
        <v>418415650</v>
      </c>
      <c r="D19" s="73">
        <v>401332791</v>
      </c>
      <c r="E19" s="74">
        <f t="shared" si="0"/>
        <v>-17082859</v>
      </c>
      <c r="F19" s="75">
        <f>F11-F18</f>
        <v>513455547</v>
      </c>
      <c r="G19" s="76">
        <v>437546134</v>
      </c>
      <c r="H19" s="77">
        <f t="shared" si="1"/>
        <v>-75909413</v>
      </c>
      <c r="I19" s="77">
        <v>496482881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580891572</v>
      </c>
      <c r="M22" s="85">
        <v>658416659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55250000</v>
      </c>
      <c r="E23" s="65">
        <f t="shared" si="0"/>
        <v>55250000</v>
      </c>
      <c r="F23" s="63">
        <v>0</v>
      </c>
      <c r="G23" s="64">
        <v>64350000</v>
      </c>
      <c r="H23" s="65">
        <f t="shared" si="1"/>
        <v>64350000</v>
      </c>
      <c r="I23" s="65">
        <v>65150000</v>
      </c>
      <c r="J23" s="30">
        <f t="shared" si="2"/>
        <v>0</v>
      </c>
      <c r="K23" s="31">
        <f t="shared" si="3"/>
        <v>0</v>
      </c>
      <c r="L23" s="84">
        <v>580891572</v>
      </c>
      <c r="M23" s="85">
        <v>658416659</v>
      </c>
      <c r="N23" s="32">
        <f t="shared" si="4"/>
        <v>9.511241454196895</v>
      </c>
      <c r="O23" s="31">
        <f t="shared" si="5"/>
        <v>9.773446512992923</v>
      </c>
      <c r="P23" s="6"/>
      <c r="Q23" s="33"/>
    </row>
    <row r="24" spans="1:17" ht="12.75">
      <c r="A24" s="7"/>
      <c r="B24" s="29" t="s">
        <v>29</v>
      </c>
      <c r="C24" s="63">
        <v>492818783</v>
      </c>
      <c r="D24" s="64">
        <v>525641572</v>
      </c>
      <c r="E24" s="65">
        <f t="shared" si="0"/>
        <v>32822789</v>
      </c>
      <c r="F24" s="63">
        <v>504996732</v>
      </c>
      <c r="G24" s="64">
        <v>594066659</v>
      </c>
      <c r="H24" s="65">
        <f t="shared" si="1"/>
        <v>89069927</v>
      </c>
      <c r="I24" s="65">
        <v>627411402</v>
      </c>
      <c r="J24" s="30">
        <f t="shared" si="2"/>
        <v>6.660214693967944</v>
      </c>
      <c r="K24" s="31">
        <f t="shared" si="3"/>
        <v>17.637723445703408</v>
      </c>
      <c r="L24" s="84">
        <v>580891572</v>
      </c>
      <c r="M24" s="85">
        <v>658416659</v>
      </c>
      <c r="N24" s="32">
        <f t="shared" si="4"/>
        <v>5.6504157715684675</v>
      </c>
      <c r="O24" s="31">
        <f t="shared" si="5"/>
        <v>13.527896930080562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580891572</v>
      </c>
      <c r="M25" s="85">
        <v>658416659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492818783</v>
      </c>
      <c r="D26" s="67">
        <v>580891572</v>
      </c>
      <c r="E26" s="68">
        <f t="shared" si="0"/>
        <v>88072789</v>
      </c>
      <c r="F26" s="66">
        <f>SUM(F22:F24)</f>
        <v>504996732</v>
      </c>
      <c r="G26" s="67">
        <v>658416659</v>
      </c>
      <c r="H26" s="68">
        <f t="shared" si="1"/>
        <v>153419927</v>
      </c>
      <c r="I26" s="68">
        <v>692561402</v>
      </c>
      <c r="J26" s="43">
        <f t="shared" si="2"/>
        <v>17.871232192868753</v>
      </c>
      <c r="K26" s="36">
        <f t="shared" si="3"/>
        <v>30.38038016451956</v>
      </c>
      <c r="L26" s="89">
        <v>580891572</v>
      </c>
      <c r="M26" s="87">
        <v>658416659</v>
      </c>
      <c r="N26" s="37">
        <f t="shared" si="4"/>
        <v>15.161657225765362</v>
      </c>
      <c r="O26" s="36">
        <f t="shared" si="5"/>
        <v>23.30134344307348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121425500</v>
      </c>
      <c r="D28" s="64">
        <v>71755000</v>
      </c>
      <c r="E28" s="65">
        <f t="shared" si="0"/>
        <v>-49670500</v>
      </c>
      <c r="F28" s="63">
        <v>138659386</v>
      </c>
      <c r="G28" s="64">
        <v>75991652</v>
      </c>
      <c r="H28" s="65">
        <f t="shared" si="1"/>
        <v>-62667734</v>
      </c>
      <c r="I28" s="65">
        <v>79922151</v>
      </c>
      <c r="J28" s="30">
        <f t="shared" si="2"/>
        <v>-40.9061523320884</v>
      </c>
      <c r="K28" s="31">
        <f t="shared" si="3"/>
        <v>-45.195450382277045</v>
      </c>
      <c r="L28" s="84">
        <v>580891572</v>
      </c>
      <c r="M28" s="85">
        <v>658416659</v>
      </c>
      <c r="N28" s="32">
        <f t="shared" si="4"/>
        <v>-8.550735179197952</v>
      </c>
      <c r="O28" s="31">
        <f t="shared" si="5"/>
        <v>-9.517944776060109</v>
      </c>
      <c r="P28" s="6"/>
      <c r="Q28" s="33"/>
    </row>
    <row r="29" spans="1:17" ht="12.75">
      <c r="A29" s="7"/>
      <c r="B29" s="29" t="s">
        <v>33</v>
      </c>
      <c r="C29" s="63">
        <v>9570000</v>
      </c>
      <c r="D29" s="64">
        <v>6500000</v>
      </c>
      <c r="E29" s="65">
        <f t="shared" si="0"/>
        <v>-3070000</v>
      </c>
      <c r="F29" s="63">
        <v>9000000</v>
      </c>
      <c r="G29" s="64">
        <v>21000000</v>
      </c>
      <c r="H29" s="65">
        <f t="shared" si="1"/>
        <v>12000000</v>
      </c>
      <c r="I29" s="65">
        <v>28540000</v>
      </c>
      <c r="J29" s="30">
        <f t="shared" si="2"/>
        <v>-32.07941483803553</v>
      </c>
      <c r="K29" s="31">
        <f t="shared" si="3"/>
        <v>133.33333333333331</v>
      </c>
      <c r="L29" s="84">
        <v>580891572</v>
      </c>
      <c r="M29" s="85">
        <v>658416659</v>
      </c>
      <c r="N29" s="32">
        <f t="shared" si="4"/>
        <v>-0.5284979414368229</v>
      </c>
      <c r="O29" s="31">
        <f t="shared" si="5"/>
        <v>1.8225541282970485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120388156</v>
      </c>
      <c r="E30" s="65">
        <f t="shared" si="0"/>
        <v>120388156</v>
      </c>
      <c r="F30" s="63">
        <v>0</v>
      </c>
      <c r="G30" s="64">
        <v>194609000</v>
      </c>
      <c r="H30" s="65">
        <f t="shared" si="1"/>
        <v>194609000</v>
      </c>
      <c r="I30" s="65">
        <v>141195000</v>
      </c>
      <c r="J30" s="30">
        <f t="shared" si="2"/>
        <v>0</v>
      </c>
      <c r="K30" s="31">
        <f t="shared" si="3"/>
        <v>0</v>
      </c>
      <c r="L30" s="84">
        <v>580891572</v>
      </c>
      <c r="M30" s="85">
        <v>658416659</v>
      </c>
      <c r="N30" s="32">
        <f t="shared" si="4"/>
        <v>20.724720722923486</v>
      </c>
      <c r="O30" s="31">
        <f t="shared" si="5"/>
        <v>29.557119696146692</v>
      </c>
      <c r="P30" s="6"/>
      <c r="Q30" s="33"/>
    </row>
    <row r="31" spans="1:17" ht="12.75">
      <c r="A31" s="7"/>
      <c r="B31" s="29" t="s">
        <v>35</v>
      </c>
      <c r="C31" s="63">
        <v>268470783</v>
      </c>
      <c r="D31" s="64">
        <v>90200000</v>
      </c>
      <c r="E31" s="65">
        <f t="shared" si="0"/>
        <v>-178270783</v>
      </c>
      <c r="F31" s="63">
        <v>286796590</v>
      </c>
      <c r="G31" s="64">
        <v>100445122</v>
      </c>
      <c r="H31" s="65">
        <f t="shared" si="1"/>
        <v>-186351468</v>
      </c>
      <c r="I31" s="65">
        <v>111927164</v>
      </c>
      <c r="J31" s="30">
        <f t="shared" si="2"/>
        <v>-66.40230307668153</v>
      </c>
      <c r="K31" s="31">
        <f t="shared" si="3"/>
        <v>-64.97687716579894</v>
      </c>
      <c r="L31" s="84">
        <v>580891572</v>
      </c>
      <c r="M31" s="85">
        <v>658416659</v>
      </c>
      <c r="N31" s="32">
        <f t="shared" si="4"/>
        <v>-30.68916672111745</v>
      </c>
      <c r="O31" s="31">
        <f t="shared" si="5"/>
        <v>-28.302969776467947</v>
      </c>
      <c r="P31" s="6"/>
      <c r="Q31" s="33"/>
    </row>
    <row r="32" spans="1:17" ht="12.75">
      <c r="A32" s="7"/>
      <c r="B32" s="29" t="s">
        <v>36</v>
      </c>
      <c r="C32" s="63">
        <v>197857740</v>
      </c>
      <c r="D32" s="64">
        <v>292048416</v>
      </c>
      <c r="E32" s="65">
        <f t="shared" si="0"/>
        <v>94190676</v>
      </c>
      <c r="F32" s="63">
        <v>175815620</v>
      </c>
      <c r="G32" s="64">
        <v>266370885</v>
      </c>
      <c r="H32" s="65">
        <f t="shared" si="1"/>
        <v>90555265</v>
      </c>
      <c r="I32" s="65">
        <v>330977087</v>
      </c>
      <c r="J32" s="30">
        <f t="shared" si="2"/>
        <v>47.60525213721738</v>
      </c>
      <c r="K32" s="31">
        <f t="shared" si="3"/>
        <v>51.50581330600774</v>
      </c>
      <c r="L32" s="84">
        <v>580891572</v>
      </c>
      <c r="M32" s="85">
        <v>658416659</v>
      </c>
      <c r="N32" s="32">
        <f t="shared" si="4"/>
        <v>16.214846374118164</v>
      </c>
      <c r="O32" s="31">
        <f t="shared" si="5"/>
        <v>13.753489338731937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597324023</v>
      </c>
      <c r="D33" s="82">
        <v>580891572</v>
      </c>
      <c r="E33" s="83">
        <f t="shared" si="0"/>
        <v>-16432451</v>
      </c>
      <c r="F33" s="81">
        <f>SUM(F28:F32)</f>
        <v>610271596</v>
      </c>
      <c r="G33" s="82">
        <v>658416659</v>
      </c>
      <c r="H33" s="83">
        <f t="shared" si="1"/>
        <v>48145063</v>
      </c>
      <c r="I33" s="83">
        <v>692561402</v>
      </c>
      <c r="J33" s="58">
        <f t="shared" si="2"/>
        <v>-2.75101123799938</v>
      </c>
      <c r="K33" s="59">
        <f t="shared" si="3"/>
        <v>7.8891207317471155</v>
      </c>
      <c r="L33" s="96">
        <v>580891572</v>
      </c>
      <c r="M33" s="97">
        <v>658416659</v>
      </c>
      <c r="N33" s="60">
        <f t="shared" si="4"/>
        <v>-2.828832744710574</v>
      </c>
      <c r="O33" s="59">
        <f t="shared" si="5"/>
        <v>7.312248610647623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358498580</v>
      </c>
      <c r="D8" s="64">
        <v>396532173</v>
      </c>
      <c r="E8" s="65">
        <f>($D8-$C8)</f>
        <v>38033593</v>
      </c>
      <c r="F8" s="63">
        <v>380008495</v>
      </c>
      <c r="G8" s="64">
        <v>420324107</v>
      </c>
      <c r="H8" s="65">
        <f>($G8-$F8)</f>
        <v>40315612</v>
      </c>
      <c r="I8" s="65">
        <v>445543550</v>
      </c>
      <c r="J8" s="30">
        <f>IF($C8=0,0,($E8/$C8)*100)</f>
        <v>10.609133514559527</v>
      </c>
      <c r="K8" s="31">
        <f>IF($F8=0,0,($H8/$F8)*100)</f>
        <v>10.609134408955779</v>
      </c>
      <c r="L8" s="84">
        <v>2093603377</v>
      </c>
      <c r="M8" s="85">
        <v>2205972963</v>
      </c>
      <c r="N8" s="32">
        <f>IF($L8=0,0,($E8/$L8)*100)</f>
        <v>1.816657033410966</v>
      </c>
      <c r="O8" s="31">
        <f>IF($M8=0,0,($H8/$M8)*100)</f>
        <v>1.8275660072085844</v>
      </c>
      <c r="P8" s="6"/>
      <c r="Q8" s="33"/>
    </row>
    <row r="9" spans="1:17" ht="12.75">
      <c r="A9" s="3"/>
      <c r="B9" s="29" t="s">
        <v>16</v>
      </c>
      <c r="C9" s="63">
        <v>1259656675</v>
      </c>
      <c r="D9" s="64">
        <v>1015135576</v>
      </c>
      <c r="E9" s="65">
        <f>($D9-$C9)</f>
        <v>-244521099</v>
      </c>
      <c r="F9" s="63">
        <v>1344025876</v>
      </c>
      <c r="G9" s="64">
        <v>1172201416</v>
      </c>
      <c r="H9" s="65">
        <f>($G9-$F9)</f>
        <v>-171824460</v>
      </c>
      <c r="I9" s="65">
        <v>1294918900</v>
      </c>
      <c r="J9" s="30">
        <f>IF($C9=0,0,($E9/$C9)*100)</f>
        <v>-19.41172573868193</v>
      </c>
      <c r="K9" s="31">
        <f>IF($F9=0,0,($H9/$F9)*100)</f>
        <v>-12.78431189966167</v>
      </c>
      <c r="L9" s="84">
        <v>2093603377</v>
      </c>
      <c r="M9" s="85">
        <v>2205972963</v>
      </c>
      <c r="N9" s="32">
        <f>IF($L9=0,0,($E9/$L9)*100)</f>
        <v>-11.679437551843423</v>
      </c>
      <c r="O9" s="31">
        <f>IF($M9=0,0,($H9/$M9)*100)</f>
        <v>-7.789055572391438</v>
      </c>
      <c r="P9" s="6"/>
      <c r="Q9" s="33"/>
    </row>
    <row r="10" spans="1:17" ht="12.75">
      <c r="A10" s="3"/>
      <c r="B10" s="29" t="s">
        <v>17</v>
      </c>
      <c r="C10" s="63">
        <v>459875868</v>
      </c>
      <c r="D10" s="64">
        <v>681935628</v>
      </c>
      <c r="E10" s="65">
        <f aca="true" t="shared" si="0" ref="E10:E33">($D10-$C10)</f>
        <v>222059760</v>
      </c>
      <c r="F10" s="63">
        <v>481567638</v>
      </c>
      <c r="G10" s="64">
        <v>613447440</v>
      </c>
      <c r="H10" s="65">
        <f aca="true" t="shared" si="1" ref="H10:H33">($G10-$F10)</f>
        <v>131879802</v>
      </c>
      <c r="I10" s="65">
        <v>658175891</v>
      </c>
      <c r="J10" s="30">
        <f aca="true" t="shared" si="2" ref="J10:J33">IF($C10=0,0,($E10/$C10)*100)</f>
        <v>48.28689119212491</v>
      </c>
      <c r="K10" s="31">
        <f aca="true" t="shared" si="3" ref="K10:K33">IF($F10=0,0,($H10/$F10)*100)</f>
        <v>27.385520037789586</v>
      </c>
      <c r="L10" s="84">
        <v>2093603377</v>
      </c>
      <c r="M10" s="85">
        <v>2205972963</v>
      </c>
      <c r="N10" s="32">
        <f aca="true" t="shared" si="4" ref="N10:N33">IF($L10=0,0,($E10/$L10)*100)</f>
        <v>10.606582050808374</v>
      </c>
      <c r="O10" s="31">
        <f aca="true" t="shared" si="5" ref="O10:O33">IF($M10=0,0,($H10/$M10)*100)</f>
        <v>5.978305455777248</v>
      </c>
      <c r="P10" s="6"/>
      <c r="Q10" s="33"/>
    </row>
    <row r="11" spans="1:17" ht="16.5">
      <c r="A11" s="7"/>
      <c r="B11" s="34" t="s">
        <v>18</v>
      </c>
      <c r="C11" s="66">
        <f>SUM(C8:C10)</f>
        <v>2078031123</v>
      </c>
      <c r="D11" s="67">
        <v>2093603377</v>
      </c>
      <c r="E11" s="68">
        <f t="shared" si="0"/>
        <v>15572254</v>
      </c>
      <c r="F11" s="66">
        <f>SUM(F8:F10)</f>
        <v>2205602009</v>
      </c>
      <c r="G11" s="67">
        <v>2205972963</v>
      </c>
      <c r="H11" s="68">
        <f t="shared" si="1"/>
        <v>370954</v>
      </c>
      <c r="I11" s="68">
        <v>2398638341</v>
      </c>
      <c r="J11" s="35">
        <f t="shared" si="2"/>
        <v>0.7493753980700124</v>
      </c>
      <c r="K11" s="36">
        <f t="shared" si="3"/>
        <v>0.016818718811749143</v>
      </c>
      <c r="L11" s="86">
        <v>2093603377</v>
      </c>
      <c r="M11" s="87">
        <v>2205972963</v>
      </c>
      <c r="N11" s="37">
        <f t="shared" si="4"/>
        <v>0.7438015323759196</v>
      </c>
      <c r="O11" s="36">
        <f t="shared" si="5"/>
        <v>0.016815890594394377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631815013</v>
      </c>
      <c r="D13" s="64">
        <v>594311981</v>
      </c>
      <c r="E13" s="65">
        <f t="shared" si="0"/>
        <v>-37503032</v>
      </c>
      <c r="F13" s="63">
        <v>681961715</v>
      </c>
      <c r="G13" s="64">
        <v>642525254</v>
      </c>
      <c r="H13" s="65">
        <f t="shared" si="1"/>
        <v>-39436461</v>
      </c>
      <c r="I13" s="65">
        <v>697932792</v>
      </c>
      <c r="J13" s="30">
        <f t="shared" si="2"/>
        <v>-5.935761453645609</v>
      </c>
      <c r="K13" s="31">
        <f t="shared" si="3"/>
        <v>-5.782796912580349</v>
      </c>
      <c r="L13" s="84">
        <v>2397473762</v>
      </c>
      <c r="M13" s="85">
        <v>2604204986</v>
      </c>
      <c r="N13" s="32">
        <f t="shared" si="4"/>
        <v>-1.564272885669228</v>
      </c>
      <c r="O13" s="31">
        <f t="shared" si="5"/>
        <v>-1.5143378194883772</v>
      </c>
      <c r="P13" s="6"/>
      <c r="Q13" s="33"/>
    </row>
    <row r="14" spans="1:17" ht="12.75">
      <c r="A14" s="3"/>
      <c r="B14" s="29" t="s">
        <v>21</v>
      </c>
      <c r="C14" s="63">
        <v>183654346</v>
      </c>
      <c r="D14" s="64">
        <v>184699817</v>
      </c>
      <c r="E14" s="65">
        <f t="shared" si="0"/>
        <v>1045471</v>
      </c>
      <c r="F14" s="63">
        <v>180053280</v>
      </c>
      <c r="G14" s="64">
        <v>195781806</v>
      </c>
      <c r="H14" s="65">
        <f t="shared" si="1"/>
        <v>15728526</v>
      </c>
      <c r="I14" s="65">
        <v>207528714</v>
      </c>
      <c r="J14" s="30">
        <f t="shared" si="2"/>
        <v>0.5692601469937444</v>
      </c>
      <c r="K14" s="31">
        <f t="shared" si="3"/>
        <v>8.735484296648192</v>
      </c>
      <c r="L14" s="84">
        <v>2397473762</v>
      </c>
      <c r="M14" s="85">
        <v>2604204986</v>
      </c>
      <c r="N14" s="32">
        <f t="shared" si="4"/>
        <v>0.04360719256121728</v>
      </c>
      <c r="O14" s="31">
        <f t="shared" si="5"/>
        <v>0.6039665112598782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2397473762</v>
      </c>
      <c r="M15" s="85">
        <v>2604204986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629230863</v>
      </c>
      <c r="D16" s="64">
        <v>660670964</v>
      </c>
      <c r="E16" s="65">
        <f t="shared" si="0"/>
        <v>31440101</v>
      </c>
      <c r="F16" s="63">
        <v>673277024</v>
      </c>
      <c r="G16" s="64">
        <v>748411293</v>
      </c>
      <c r="H16" s="65">
        <f t="shared" si="1"/>
        <v>75134269</v>
      </c>
      <c r="I16" s="65">
        <v>848631053</v>
      </c>
      <c r="J16" s="30">
        <f t="shared" si="2"/>
        <v>4.996592323857452</v>
      </c>
      <c r="K16" s="31">
        <f t="shared" si="3"/>
        <v>11.159488044552667</v>
      </c>
      <c r="L16" s="84">
        <v>2397473762</v>
      </c>
      <c r="M16" s="85">
        <v>2604204986</v>
      </c>
      <c r="N16" s="32">
        <f t="shared" si="4"/>
        <v>1.3113845706395681</v>
      </c>
      <c r="O16" s="31">
        <f t="shared" si="5"/>
        <v>2.88511347624</v>
      </c>
      <c r="P16" s="6"/>
      <c r="Q16" s="33"/>
    </row>
    <row r="17" spans="1:17" ht="12.75">
      <c r="A17" s="3"/>
      <c r="B17" s="29" t="s">
        <v>23</v>
      </c>
      <c r="C17" s="63">
        <v>1117282436</v>
      </c>
      <c r="D17" s="64">
        <v>957791000</v>
      </c>
      <c r="E17" s="65">
        <f t="shared" si="0"/>
        <v>-159491436</v>
      </c>
      <c r="F17" s="63">
        <v>1166439245</v>
      </c>
      <c r="G17" s="64">
        <v>1017486633</v>
      </c>
      <c r="H17" s="65">
        <f t="shared" si="1"/>
        <v>-148952612</v>
      </c>
      <c r="I17" s="65">
        <v>1078254075</v>
      </c>
      <c r="J17" s="42">
        <f t="shared" si="2"/>
        <v>-14.274943457537715</v>
      </c>
      <c r="K17" s="31">
        <f t="shared" si="3"/>
        <v>-12.769856007373964</v>
      </c>
      <c r="L17" s="88">
        <v>2397473762</v>
      </c>
      <c r="M17" s="85">
        <v>2604204986</v>
      </c>
      <c r="N17" s="32">
        <f t="shared" si="4"/>
        <v>-6.652478893739818</v>
      </c>
      <c r="O17" s="31">
        <f t="shared" si="5"/>
        <v>-5.71969613762194</v>
      </c>
      <c r="P17" s="6"/>
      <c r="Q17" s="33"/>
    </row>
    <row r="18" spans="1:17" ht="16.5">
      <c r="A18" s="3"/>
      <c r="B18" s="34" t="s">
        <v>24</v>
      </c>
      <c r="C18" s="66">
        <f>SUM(C13:C17)</f>
        <v>2561982658</v>
      </c>
      <c r="D18" s="67">
        <v>2397473762</v>
      </c>
      <c r="E18" s="68">
        <f t="shared" si="0"/>
        <v>-164508896</v>
      </c>
      <c r="F18" s="66">
        <f>SUM(F13:F17)</f>
        <v>2701731264</v>
      </c>
      <c r="G18" s="67">
        <v>2604204986</v>
      </c>
      <c r="H18" s="68">
        <f t="shared" si="1"/>
        <v>-97526278</v>
      </c>
      <c r="I18" s="68">
        <v>2832346634</v>
      </c>
      <c r="J18" s="43">
        <f t="shared" si="2"/>
        <v>-6.42115572040691</v>
      </c>
      <c r="K18" s="36">
        <f t="shared" si="3"/>
        <v>-3.609769753917316</v>
      </c>
      <c r="L18" s="89">
        <v>2397473762</v>
      </c>
      <c r="M18" s="87">
        <v>2604204986</v>
      </c>
      <c r="N18" s="37">
        <f t="shared" si="4"/>
        <v>-6.861760016208261</v>
      </c>
      <c r="O18" s="36">
        <f t="shared" si="5"/>
        <v>-3.74495396961044</v>
      </c>
      <c r="P18" s="6"/>
      <c r="Q18" s="38"/>
    </row>
    <row r="19" spans="1:17" ht="16.5">
      <c r="A19" s="44"/>
      <c r="B19" s="45" t="s">
        <v>25</v>
      </c>
      <c r="C19" s="72">
        <f>C11-C18</f>
        <v>-483951535</v>
      </c>
      <c r="D19" s="73">
        <v>-303870385</v>
      </c>
      <c r="E19" s="74">
        <f t="shared" si="0"/>
        <v>180081150</v>
      </c>
      <c r="F19" s="75">
        <f>F11-F18</f>
        <v>-496129255</v>
      </c>
      <c r="G19" s="76">
        <v>-398232023</v>
      </c>
      <c r="H19" s="77">
        <f t="shared" si="1"/>
        <v>97897232</v>
      </c>
      <c r="I19" s="77">
        <v>-433708293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173155</v>
      </c>
      <c r="M22" s="85">
        <v>121015000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1500000</v>
      </c>
      <c r="D23" s="64">
        <v>173155</v>
      </c>
      <c r="E23" s="65">
        <f t="shared" si="0"/>
        <v>-1326845</v>
      </c>
      <c r="F23" s="63">
        <v>1</v>
      </c>
      <c r="G23" s="64">
        <v>9000000</v>
      </c>
      <c r="H23" s="65">
        <f t="shared" si="1"/>
        <v>8999999</v>
      </c>
      <c r="I23" s="65">
        <v>15000000</v>
      </c>
      <c r="J23" s="30">
        <f t="shared" si="2"/>
        <v>-88.45633333333333</v>
      </c>
      <c r="K23" s="31">
        <f t="shared" si="3"/>
        <v>899999900</v>
      </c>
      <c r="L23" s="84">
        <v>173155</v>
      </c>
      <c r="M23" s="85">
        <v>121015000</v>
      </c>
      <c r="N23" s="32">
        <f t="shared" si="4"/>
        <v>-766.2758799919148</v>
      </c>
      <c r="O23" s="31">
        <f t="shared" si="5"/>
        <v>7.437093748708838</v>
      </c>
      <c r="P23" s="6"/>
      <c r="Q23" s="33"/>
    </row>
    <row r="24" spans="1:17" ht="12.75">
      <c r="A24" s="7"/>
      <c r="B24" s="29" t="s">
        <v>29</v>
      </c>
      <c r="C24" s="63">
        <v>-2112432780</v>
      </c>
      <c r="D24" s="64">
        <v>0</v>
      </c>
      <c r="E24" s="65">
        <f t="shared" si="0"/>
        <v>2112432780</v>
      </c>
      <c r="F24" s="63">
        <v>-2112432780</v>
      </c>
      <c r="G24" s="64">
        <v>112015000</v>
      </c>
      <c r="H24" s="65">
        <f t="shared" si="1"/>
        <v>2224447780</v>
      </c>
      <c r="I24" s="65">
        <v>105827000</v>
      </c>
      <c r="J24" s="30">
        <f t="shared" si="2"/>
        <v>-100</v>
      </c>
      <c r="K24" s="31">
        <f t="shared" si="3"/>
        <v>-105.30265393817643</v>
      </c>
      <c r="L24" s="84">
        <v>173155</v>
      </c>
      <c r="M24" s="85">
        <v>121015000</v>
      </c>
      <c r="N24" s="32">
        <f t="shared" si="4"/>
        <v>1219966.3769455112</v>
      </c>
      <c r="O24" s="31">
        <f t="shared" si="5"/>
        <v>1838.1587241251086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173155</v>
      </c>
      <c r="M25" s="85">
        <v>121015000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-2110932780</v>
      </c>
      <c r="D26" s="67">
        <v>173155</v>
      </c>
      <c r="E26" s="68">
        <f t="shared" si="0"/>
        <v>2111105935</v>
      </c>
      <c r="F26" s="66">
        <f>SUM(F22:F24)</f>
        <v>-2112432779</v>
      </c>
      <c r="G26" s="67">
        <v>121015000</v>
      </c>
      <c r="H26" s="68">
        <f t="shared" si="1"/>
        <v>2233447779</v>
      </c>
      <c r="I26" s="68">
        <v>120827000</v>
      </c>
      <c r="J26" s="43">
        <f t="shared" si="2"/>
        <v>-100.00820277185709</v>
      </c>
      <c r="K26" s="36">
        <f t="shared" si="3"/>
        <v>-105.72870300077841</v>
      </c>
      <c r="L26" s="89">
        <v>173155</v>
      </c>
      <c r="M26" s="87">
        <v>121015000</v>
      </c>
      <c r="N26" s="37">
        <f t="shared" si="4"/>
        <v>1219200.1010655193</v>
      </c>
      <c r="O26" s="36">
        <f t="shared" si="5"/>
        <v>1845.5958178738172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3173952</v>
      </c>
      <c r="E28" s="65">
        <f t="shared" si="0"/>
        <v>3173952</v>
      </c>
      <c r="F28" s="63">
        <v>0</v>
      </c>
      <c r="G28" s="64">
        <v>73815000</v>
      </c>
      <c r="H28" s="65">
        <f t="shared" si="1"/>
        <v>73815000</v>
      </c>
      <c r="I28" s="65">
        <v>65127000</v>
      </c>
      <c r="J28" s="30">
        <f t="shared" si="2"/>
        <v>0</v>
      </c>
      <c r="K28" s="31">
        <f t="shared" si="3"/>
        <v>0</v>
      </c>
      <c r="L28" s="84">
        <v>24321785</v>
      </c>
      <c r="M28" s="85">
        <v>123015000</v>
      </c>
      <c r="N28" s="32">
        <f t="shared" si="4"/>
        <v>13.049831663259912</v>
      </c>
      <c r="O28" s="31">
        <f t="shared" si="5"/>
        <v>60.00487745396903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24321785</v>
      </c>
      <c r="M29" s="85">
        <v>123015000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24321785</v>
      </c>
      <c r="M30" s="85">
        <v>123015000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20827111</v>
      </c>
      <c r="E31" s="65">
        <f t="shared" si="0"/>
        <v>20827111</v>
      </c>
      <c r="F31" s="63">
        <v>0</v>
      </c>
      <c r="G31" s="64">
        <v>46000000</v>
      </c>
      <c r="H31" s="65">
        <f t="shared" si="1"/>
        <v>46000000</v>
      </c>
      <c r="I31" s="65">
        <v>56000000</v>
      </c>
      <c r="J31" s="30">
        <f t="shared" si="2"/>
        <v>0</v>
      </c>
      <c r="K31" s="31">
        <f t="shared" si="3"/>
        <v>0</v>
      </c>
      <c r="L31" s="84">
        <v>24321785</v>
      </c>
      <c r="M31" s="85">
        <v>123015000</v>
      </c>
      <c r="N31" s="32">
        <f t="shared" si="4"/>
        <v>85.631506898034</v>
      </c>
      <c r="O31" s="31">
        <f t="shared" si="5"/>
        <v>37.393813762549286</v>
      </c>
      <c r="P31" s="6"/>
      <c r="Q31" s="33"/>
    </row>
    <row r="32" spans="1:17" ht="12.75">
      <c r="A32" s="7"/>
      <c r="B32" s="29" t="s">
        <v>36</v>
      </c>
      <c r="C32" s="63">
        <v>6683084</v>
      </c>
      <c r="D32" s="64">
        <v>320722</v>
      </c>
      <c r="E32" s="65">
        <f t="shared" si="0"/>
        <v>-6362362</v>
      </c>
      <c r="F32" s="63">
        <v>-261618</v>
      </c>
      <c r="G32" s="64">
        <v>3200000</v>
      </c>
      <c r="H32" s="65">
        <f t="shared" si="1"/>
        <v>3461618</v>
      </c>
      <c r="I32" s="65">
        <v>3700000</v>
      </c>
      <c r="J32" s="30">
        <f t="shared" si="2"/>
        <v>-95.20098804683586</v>
      </c>
      <c r="K32" s="31">
        <f t="shared" si="3"/>
        <v>-1323.1574280057182</v>
      </c>
      <c r="L32" s="84">
        <v>24321785</v>
      </c>
      <c r="M32" s="85">
        <v>123015000</v>
      </c>
      <c r="N32" s="32">
        <f t="shared" si="4"/>
        <v>-26.1591079766555</v>
      </c>
      <c r="O32" s="31">
        <f t="shared" si="5"/>
        <v>2.8139804088932245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6683084</v>
      </c>
      <c r="D33" s="82">
        <v>24321785</v>
      </c>
      <c r="E33" s="83">
        <f t="shared" si="0"/>
        <v>17638701</v>
      </c>
      <c r="F33" s="81">
        <f>SUM(F28:F32)</f>
        <v>-261618</v>
      </c>
      <c r="G33" s="82">
        <v>123015000</v>
      </c>
      <c r="H33" s="83">
        <f t="shared" si="1"/>
        <v>123276618</v>
      </c>
      <c r="I33" s="83">
        <v>124827000</v>
      </c>
      <c r="J33" s="58">
        <f t="shared" si="2"/>
        <v>263.9305596039194</v>
      </c>
      <c r="K33" s="59">
        <f t="shared" si="3"/>
        <v>-47120.84718941357</v>
      </c>
      <c r="L33" s="96">
        <v>24321785</v>
      </c>
      <c r="M33" s="97">
        <v>123015000</v>
      </c>
      <c r="N33" s="60">
        <f t="shared" si="4"/>
        <v>72.52223058463842</v>
      </c>
      <c r="O33" s="59">
        <f t="shared" si="5"/>
        <v>100.21267162541155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556806200</v>
      </c>
      <c r="D8" s="64">
        <v>540840000</v>
      </c>
      <c r="E8" s="65">
        <f>($D8-$C8)</f>
        <v>-15966200</v>
      </c>
      <c r="F8" s="63">
        <v>584646600</v>
      </c>
      <c r="G8" s="64">
        <v>572208900</v>
      </c>
      <c r="H8" s="65">
        <f>($G8-$F8)</f>
        <v>-12437700</v>
      </c>
      <c r="I8" s="65">
        <v>608107900</v>
      </c>
      <c r="J8" s="30">
        <f>IF($C8=0,0,($E8/$C8)*100)</f>
        <v>-2.8674608867501834</v>
      </c>
      <c r="K8" s="31">
        <f>IF($F8=0,0,($H8/$F8)*100)</f>
        <v>-2.127387724481764</v>
      </c>
      <c r="L8" s="84">
        <v>3416973500</v>
      </c>
      <c r="M8" s="85">
        <v>3622301500</v>
      </c>
      <c r="N8" s="32">
        <f>IF($L8=0,0,($E8/$L8)*100)</f>
        <v>-0.4672614522764078</v>
      </c>
      <c r="O8" s="31">
        <f>IF($M8=0,0,($H8/$M8)*100)</f>
        <v>-0.34336457083983757</v>
      </c>
      <c r="P8" s="6"/>
      <c r="Q8" s="33"/>
    </row>
    <row r="9" spans="1:17" ht="12.75">
      <c r="A9" s="3"/>
      <c r="B9" s="29" t="s">
        <v>16</v>
      </c>
      <c r="C9" s="63">
        <v>2340748700</v>
      </c>
      <c r="D9" s="64">
        <v>2307051300</v>
      </c>
      <c r="E9" s="65">
        <f>($D9-$C9)</f>
        <v>-33697400</v>
      </c>
      <c r="F9" s="63">
        <v>2477681900</v>
      </c>
      <c r="G9" s="64">
        <v>2440765500</v>
      </c>
      <c r="H9" s="65">
        <f>($G9-$F9)</f>
        <v>-36916400</v>
      </c>
      <c r="I9" s="65">
        <v>2597507300</v>
      </c>
      <c r="J9" s="30">
        <f>IF($C9=0,0,($E9/$C9)*100)</f>
        <v>-1.439599218831137</v>
      </c>
      <c r="K9" s="31">
        <f>IF($F9=0,0,($H9/$F9)*100)</f>
        <v>-1.4899572055637973</v>
      </c>
      <c r="L9" s="84">
        <v>3416973500</v>
      </c>
      <c r="M9" s="85">
        <v>3622301500</v>
      </c>
      <c r="N9" s="32">
        <f>IF($L9=0,0,($E9/$L9)*100)</f>
        <v>-0.9861768023661874</v>
      </c>
      <c r="O9" s="31">
        <f>IF($M9=0,0,($H9/$M9)*100)</f>
        <v>-1.0191421117209598</v>
      </c>
      <c r="P9" s="6"/>
      <c r="Q9" s="33"/>
    </row>
    <row r="10" spans="1:17" ht="12.75">
      <c r="A10" s="3"/>
      <c r="B10" s="29" t="s">
        <v>17</v>
      </c>
      <c r="C10" s="63">
        <v>545217400</v>
      </c>
      <c r="D10" s="64">
        <v>569082200</v>
      </c>
      <c r="E10" s="65">
        <f aca="true" t="shared" si="0" ref="E10:E33">($D10-$C10)</f>
        <v>23864800</v>
      </c>
      <c r="F10" s="63">
        <v>591898000</v>
      </c>
      <c r="G10" s="64">
        <v>609327100</v>
      </c>
      <c r="H10" s="65">
        <f aca="true" t="shared" si="1" ref="H10:H33">($G10-$F10)</f>
        <v>17429100</v>
      </c>
      <c r="I10" s="65">
        <v>657106500</v>
      </c>
      <c r="J10" s="30">
        <f aca="true" t="shared" si="2" ref="J10:J33">IF($C10=0,0,($E10/$C10)*100)</f>
        <v>4.377116357621748</v>
      </c>
      <c r="K10" s="31">
        <f aca="true" t="shared" si="3" ref="K10:K33">IF($F10=0,0,($H10/$F10)*100)</f>
        <v>2.9446120784324328</v>
      </c>
      <c r="L10" s="84">
        <v>3416973500</v>
      </c>
      <c r="M10" s="85">
        <v>3622301500</v>
      </c>
      <c r="N10" s="32">
        <f aca="true" t="shared" si="4" ref="N10:N33">IF($L10=0,0,($E10/$L10)*100)</f>
        <v>0.6984192297657562</v>
      </c>
      <c r="O10" s="31">
        <f aca="true" t="shared" si="5" ref="O10:O33">IF($M10=0,0,($H10/$M10)*100)</f>
        <v>0.4811609414622168</v>
      </c>
      <c r="P10" s="6"/>
      <c r="Q10" s="33"/>
    </row>
    <row r="11" spans="1:17" ht="16.5">
      <c r="A11" s="7"/>
      <c r="B11" s="34" t="s">
        <v>18</v>
      </c>
      <c r="C11" s="66">
        <f>SUM(C8:C10)</f>
        <v>3442772300</v>
      </c>
      <c r="D11" s="67">
        <v>3416973500</v>
      </c>
      <c r="E11" s="68">
        <f t="shared" si="0"/>
        <v>-25798800</v>
      </c>
      <c r="F11" s="66">
        <f>SUM(F8:F10)</f>
        <v>3654226500</v>
      </c>
      <c r="G11" s="67">
        <v>3622301500</v>
      </c>
      <c r="H11" s="68">
        <f t="shared" si="1"/>
        <v>-31925000</v>
      </c>
      <c r="I11" s="68">
        <v>3862721700</v>
      </c>
      <c r="J11" s="35">
        <f t="shared" si="2"/>
        <v>-0.7493612052124389</v>
      </c>
      <c r="K11" s="36">
        <f t="shared" si="3"/>
        <v>-0.8736459001651924</v>
      </c>
      <c r="L11" s="86">
        <v>3416973500</v>
      </c>
      <c r="M11" s="87">
        <v>3622301500</v>
      </c>
      <c r="N11" s="37">
        <f t="shared" si="4"/>
        <v>-0.7550190248768391</v>
      </c>
      <c r="O11" s="36">
        <f t="shared" si="5"/>
        <v>-0.8813457410985807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921962200</v>
      </c>
      <c r="D13" s="64">
        <v>986781100</v>
      </c>
      <c r="E13" s="65">
        <f t="shared" si="0"/>
        <v>64818900</v>
      </c>
      <c r="F13" s="63">
        <v>994156900</v>
      </c>
      <c r="G13" s="64">
        <v>1034072500</v>
      </c>
      <c r="H13" s="65">
        <f t="shared" si="1"/>
        <v>39915600</v>
      </c>
      <c r="I13" s="65">
        <v>1087003598</v>
      </c>
      <c r="J13" s="30">
        <f t="shared" si="2"/>
        <v>7.030537694495501</v>
      </c>
      <c r="K13" s="31">
        <f t="shared" si="3"/>
        <v>4.01502016432215</v>
      </c>
      <c r="L13" s="84">
        <v>3485273600</v>
      </c>
      <c r="M13" s="85">
        <v>3673861500</v>
      </c>
      <c r="N13" s="32">
        <f t="shared" si="4"/>
        <v>1.8597937332667367</v>
      </c>
      <c r="O13" s="31">
        <f t="shared" si="5"/>
        <v>1.0864753611424927</v>
      </c>
      <c r="P13" s="6"/>
      <c r="Q13" s="33"/>
    </row>
    <row r="14" spans="1:17" ht="12.75">
      <c r="A14" s="3"/>
      <c r="B14" s="29" t="s">
        <v>21</v>
      </c>
      <c r="C14" s="63">
        <v>33026500</v>
      </c>
      <c r="D14" s="64">
        <v>35000000</v>
      </c>
      <c r="E14" s="65">
        <f t="shared" si="0"/>
        <v>1973500</v>
      </c>
      <c r="F14" s="63">
        <v>34677900</v>
      </c>
      <c r="G14" s="64">
        <v>36750000</v>
      </c>
      <c r="H14" s="65">
        <f t="shared" si="1"/>
        <v>2072100</v>
      </c>
      <c r="I14" s="65">
        <v>38587400</v>
      </c>
      <c r="J14" s="30">
        <f t="shared" si="2"/>
        <v>5.9755045190983</v>
      </c>
      <c r="K14" s="31">
        <f t="shared" si="3"/>
        <v>5.975275319439759</v>
      </c>
      <c r="L14" s="84">
        <v>3485273600</v>
      </c>
      <c r="M14" s="85">
        <v>3673861500</v>
      </c>
      <c r="N14" s="32">
        <f t="shared" si="4"/>
        <v>0.056623962032708135</v>
      </c>
      <c r="O14" s="31">
        <f t="shared" si="5"/>
        <v>0.05640114631430716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3485273600</v>
      </c>
      <c r="M15" s="85">
        <v>3673861500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1153377700</v>
      </c>
      <c r="D16" s="64">
        <v>1139015900</v>
      </c>
      <c r="E16" s="65">
        <f t="shared" si="0"/>
        <v>-14361800</v>
      </c>
      <c r="F16" s="63">
        <v>1201977100</v>
      </c>
      <c r="G16" s="64">
        <v>1196919700</v>
      </c>
      <c r="H16" s="65">
        <f t="shared" si="1"/>
        <v>-5057400</v>
      </c>
      <c r="I16" s="65">
        <v>1267356900</v>
      </c>
      <c r="J16" s="30">
        <f t="shared" si="2"/>
        <v>-1.2451948741509395</v>
      </c>
      <c r="K16" s="31">
        <f t="shared" si="3"/>
        <v>-0.4207567681613901</v>
      </c>
      <c r="L16" s="84">
        <v>3485273600</v>
      </c>
      <c r="M16" s="85">
        <v>3673861500</v>
      </c>
      <c r="N16" s="32">
        <f t="shared" si="4"/>
        <v>-0.41207094903539276</v>
      </c>
      <c r="O16" s="31">
        <f t="shared" si="5"/>
        <v>-0.1376589727184871</v>
      </c>
      <c r="P16" s="6"/>
      <c r="Q16" s="33"/>
    </row>
    <row r="17" spans="1:17" ht="12.75">
      <c r="A17" s="3"/>
      <c r="B17" s="29" t="s">
        <v>23</v>
      </c>
      <c r="C17" s="63">
        <v>1317656900</v>
      </c>
      <c r="D17" s="64">
        <v>1324476600</v>
      </c>
      <c r="E17" s="65">
        <f t="shared" si="0"/>
        <v>6819700</v>
      </c>
      <c r="F17" s="63">
        <v>1395120400</v>
      </c>
      <c r="G17" s="64">
        <v>1406119300</v>
      </c>
      <c r="H17" s="65">
        <f t="shared" si="1"/>
        <v>10998900</v>
      </c>
      <c r="I17" s="65">
        <v>1459196100</v>
      </c>
      <c r="J17" s="42">
        <f t="shared" si="2"/>
        <v>0.5175626523110834</v>
      </c>
      <c r="K17" s="31">
        <f t="shared" si="3"/>
        <v>0.7883835689020102</v>
      </c>
      <c r="L17" s="88">
        <v>3485273600</v>
      </c>
      <c r="M17" s="85">
        <v>3673861500</v>
      </c>
      <c r="N17" s="32">
        <f t="shared" si="4"/>
        <v>0.19567186920418528</v>
      </c>
      <c r="O17" s="31">
        <f t="shared" si="5"/>
        <v>0.2993825434083457</v>
      </c>
      <c r="P17" s="6"/>
      <c r="Q17" s="33"/>
    </row>
    <row r="18" spans="1:17" ht="16.5">
      <c r="A18" s="3"/>
      <c r="B18" s="34" t="s">
        <v>24</v>
      </c>
      <c r="C18" s="66">
        <f>SUM(C13:C17)</f>
        <v>3426023300</v>
      </c>
      <c r="D18" s="67">
        <v>3485273600</v>
      </c>
      <c r="E18" s="68">
        <f t="shared" si="0"/>
        <v>59250300</v>
      </c>
      <c r="F18" s="66">
        <f>SUM(F13:F17)</f>
        <v>3625932300</v>
      </c>
      <c r="G18" s="67">
        <v>3673861500</v>
      </c>
      <c r="H18" s="68">
        <f t="shared" si="1"/>
        <v>47929200</v>
      </c>
      <c r="I18" s="68">
        <v>3852143998</v>
      </c>
      <c r="J18" s="43">
        <f t="shared" si="2"/>
        <v>1.7294190614523843</v>
      </c>
      <c r="K18" s="36">
        <f t="shared" si="3"/>
        <v>1.3218448673186756</v>
      </c>
      <c r="L18" s="89">
        <v>3485273600</v>
      </c>
      <c r="M18" s="87">
        <v>3673861500</v>
      </c>
      <c r="N18" s="37">
        <f t="shared" si="4"/>
        <v>1.7000186154682375</v>
      </c>
      <c r="O18" s="36">
        <f t="shared" si="5"/>
        <v>1.3046000781466585</v>
      </c>
      <c r="P18" s="6"/>
      <c r="Q18" s="38"/>
    </row>
    <row r="19" spans="1:17" ht="16.5">
      <c r="A19" s="44"/>
      <c r="B19" s="45" t="s">
        <v>25</v>
      </c>
      <c r="C19" s="72">
        <f>C11-C18</f>
        <v>16749000</v>
      </c>
      <c r="D19" s="73">
        <v>-68300100</v>
      </c>
      <c r="E19" s="74">
        <f t="shared" si="0"/>
        <v>-85049100</v>
      </c>
      <c r="F19" s="75">
        <f>F11-F18</f>
        <v>28294200</v>
      </c>
      <c r="G19" s="76">
        <v>-51560000</v>
      </c>
      <c r="H19" s="77">
        <f t="shared" si="1"/>
        <v>-79854200</v>
      </c>
      <c r="I19" s="77">
        <v>10577702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310000000</v>
      </c>
      <c r="D22" s="64">
        <v>157000000</v>
      </c>
      <c r="E22" s="65">
        <f t="shared" si="0"/>
        <v>-153000000</v>
      </c>
      <c r="F22" s="63">
        <v>0</v>
      </c>
      <c r="G22" s="64">
        <v>143000000</v>
      </c>
      <c r="H22" s="65">
        <f t="shared" si="1"/>
        <v>143000000</v>
      </c>
      <c r="I22" s="65">
        <v>154000000</v>
      </c>
      <c r="J22" s="30">
        <f t="shared" si="2"/>
        <v>-49.354838709677416</v>
      </c>
      <c r="K22" s="31">
        <f t="shared" si="3"/>
        <v>0</v>
      </c>
      <c r="L22" s="84">
        <v>671834100</v>
      </c>
      <c r="M22" s="85">
        <v>593788600</v>
      </c>
      <c r="N22" s="32">
        <f t="shared" si="4"/>
        <v>-22.77347934557058</v>
      </c>
      <c r="O22" s="31">
        <f t="shared" si="5"/>
        <v>24.082644900895705</v>
      </c>
      <c r="P22" s="6"/>
      <c r="Q22" s="33"/>
    </row>
    <row r="23" spans="1:17" ht="12.75">
      <c r="A23" s="7"/>
      <c r="B23" s="29" t="s">
        <v>28</v>
      </c>
      <c r="C23" s="63">
        <v>110258300</v>
      </c>
      <c r="D23" s="64">
        <v>330976900</v>
      </c>
      <c r="E23" s="65">
        <f t="shared" si="0"/>
        <v>220718600</v>
      </c>
      <c r="F23" s="63">
        <v>417320600</v>
      </c>
      <c r="G23" s="64">
        <v>296000000</v>
      </c>
      <c r="H23" s="65">
        <f t="shared" si="1"/>
        <v>-121320600</v>
      </c>
      <c r="I23" s="65">
        <v>327000000</v>
      </c>
      <c r="J23" s="30">
        <f t="shared" si="2"/>
        <v>200.18320616225716</v>
      </c>
      <c r="K23" s="31">
        <f t="shared" si="3"/>
        <v>-29.071318310191252</v>
      </c>
      <c r="L23" s="84">
        <v>671834100</v>
      </c>
      <c r="M23" s="85">
        <v>593788600</v>
      </c>
      <c r="N23" s="32">
        <f t="shared" si="4"/>
        <v>32.85314038093631</v>
      </c>
      <c r="O23" s="31">
        <f t="shared" si="5"/>
        <v>-20.431614887857396</v>
      </c>
      <c r="P23" s="6"/>
      <c r="Q23" s="33"/>
    </row>
    <row r="24" spans="1:17" ht="12.75">
      <c r="A24" s="7"/>
      <c r="B24" s="29" t="s">
        <v>29</v>
      </c>
      <c r="C24" s="63">
        <v>169733000</v>
      </c>
      <c r="D24" s="64">
        <v>183857200</v>
      </c>
      <c r="E24" s="65">
        <f t="shared" si="0"/>
        <v>14124200</v>
      </c>
      <c r="F24" s="63">
        <v>181473000</v>
      </c>
      <c r="G24" s="64">
        <v>154788600</v>
      </c>
      <c r="H24" s="65">
        <f t="shared" si="1"/>
        <v>-26684400</v>
      </c>
      <c r="I24" s="65">
        <v>173375900</v>
      </c>
      <c r="J24" s="30">
        <f t="shared" si="2"/>
        <v>8.321422469407834</v>
      </c>
      <c r="K24" s="31">
        <f t="shared" si="3"/>
        <v>-14.704336182241986</v>
      </c>
      <c r="L24" s="84">
        <v>671834100</v>
      </c>
      <c r="M24" s="85">
        <v>593788600</v>
      </c>
      <c r="N24" s="32">
        <f t="shared" si="4"/>
        <v>2.1023344900176997</v>
      </c>
      <c r="O24" s="31">
        <f t="shared" si="5"/>
        <v>-4.493922584569661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671834100</v>
      </c>
      <c r="M25" s="85">
        <v>593788600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589991300</v>
      </c>
      <c r="D26" s="67">
        <v>671834100</v>
      </c>
      <c r="E26" s="68">
        <f t="shared" si="0"/>
        <v>81842800</v>
      </c>
      <c r="F26" s="66">
        <f>SUM(F22:F24)</f>
        <v>598793600</v>
      </c>
      <c r="G26" s="67">
        <v>593788600</v>
      </c>
      <c r="H26" s="68">
        <f t="shared" si="1"/>
        <v>-5005000</v>
      </c>
      <c r="I26" s="68">
        <v>654375900</v>
      </c>
      <c r="J26" s="43">
        <f t="shared" si="2"/>
        <v>13.871865568187191</v>
      </c>
      <c r="K26" s="36">
        <f t="shared" si="3"/>
        <v>-0.8358472769248035</v>
      </c>
      <c r="L26" s="89">
        <v>671834100</v>
      </c>
      <c r="M26" s="87">
        <v>593788600</v>
      </c>
      <c r="N26" s="37">
        <f t="shared" si="4"/>
        <v>12.181995525383424</v>
      </c>
      <c r="O26" s="36">
        <f t="shared" si="5"/>
        <v>-0.8428925715313497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167726600</v>
      </c>
      <c r="D28" s="64">
        <v>274092900</v>
      </c>
      <c r="E28" s="65">
        <f t="shared" si="0"/>
        <v>106366300</v>
      </c>
      <c r="F28" s="63">
        <v>182026600</v>
      </c>
      <c r="G28" s="64">
        <v>212118300</v>
      </c>
      <c r="H28" s="65">
        <f t="shared" si="1"/>
        <v>30091700</v>
      </c>
      <c r="I28" s="65">
        <v>257051900</v>
      </c>
      <c r="J28" s="30">
        <f t="shared" si="2"/>
        <v>63.41647657557</v>
      </c>
      <c r="K28" s="31">
        <f t="shared" si="3"/>
        <v>16.531484958791737</v>
      </c>
      <c r="L28" s="84">
        <v>671834100</v>
      </c>
      <c r="M28" s="85">
        <v>593788600</v>
      </c>
      <c r="N28" s="32">
        <f t="shared" si="4"/>
        <v>15.83222703342983</v>
      </c>
      <c r="O28" s="31">
        <f t="shared" si="5"/>
        <v>5.067746332617365</v>
      </c>
      <c r="P28" s="6"/>
      <c r="Q28" s="33"/>
    </row>
    <row r="29" spans="1:17" ht="12.75">
      <c r="A29" s="7"/>
      <c r="B29" s="29" t="s">
        <v>33</v>
      </c>
      <c r="C29" s="63">
        <v>105643700</v>
      </c>
      <c r="D29" s="64">
        <v>82986700</v>
      </c>
      <c r="E29" s="65">
        <f t="shared" si="0"/>
        <v>-22657000</v>
      </c>
      <c r="F29" s="63">
        <v>120502800</v>
      </c>
      <c r="G29" s="64">
        <v>76840100</v>
      </c>
      <c r="H29" s="65">
        <f t="shared" si="1"/>
        <v>-43662700</v>
      </c>
      <c r="I29" s="65">
        <v>88763200</v>
      </c>
      <c r="J29" s="30">
        <f t="shared" si="2"/>
        <v>-21.4466172616067</v>
      </c>
      <c r="K29" s="31">
        <f t="shared" si="3"/>
        <v>-36.23376386274842</v>
      </c>
      <c r="L29" s="84">
        <v>671834100</v>
      </c>
      <c r="M29" s="85">
        <v>593788600</v>
      </c>
      <c r="N29" s="32">
        <f t="shared" si="4"/>
        <v>-3.372409944657468</v>
      </c>
      <c r="O29" s="31">
        <f t="shared" si="5"/>
        <v>-7.353239856743629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671834100</v>
      </c>
      <c r="M30" s="85">
        <v>593788600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109644000</v>
      </c>
      <c r="D31" s="64">
        <v>161325600</v>
      </c>
      <c r="E31" s="65">
        <f t="shared" si="0"/>
        <v>51681600</v>
      </c>
      <c r="F31" s="63">
        <v>112569000</v>
      </c>
      <c r="G31" s="64">
        <v>116107600</v>
      </c>
      <c r="H31" s="65">
        <f t="shared" si="1"/>
        <v>3538600</v>
      </c>
      <c r="I31" s="65">
        <v>123356500</v>
      </c>
      <c r="J31" s="30">
        <f t="shared" si="2"/>
        <v>47.135821385575134</v>
      </c>
      <c r="K31" s="31">
        <f t="shared" si="3"/>
        <v>3.1434942124385934</v>
      </c>
      <c r="L31" s="84">
        <v>671834100</v>
      </c>
      <c r="M31" s="85">
        <v>593788600</v>
      </c>
      <c r="N31" s="32">
        <f t="shared" si="4"/>
        <v>7.692613399647323</v>
      </c>
      <c r="O31" s="31">
        <f t="shared" si="5"/>
        <v>0.5959359947294374</v>
      </c>
      <c r="P31" s="6"/>
      <c r="Q31" s="33"/>
    </row>
    <row r="32" spans="1:17" ht="12.75">
      <c r="A32" s="7"/>
      <c r="B32" s="29" t="s">
        <v>36</v>
      </c>
      <c r="C32" s="63">
        <v>206977000</v>
      </c>
      <c r="D32" s="64">
        <v>153428900</v>
      </c>
      <c r="E32" s="65">
        <f t="shared" si="0"/>
        <v>-53548100</v>
      </c>
      <c r="F32" s="63">
        <v>183695200</v>
      </c>
      <c r="G32" s="64">
        <v>188722600</v>
      </c>
      <c r="H32" s="65">
        <f t="shared" si="1"/>
        <v>5027400</v>
      </c>
      <c r="I32" s="65">
        <v>185204300</v>
      </c>
      <c r="J32" s="30">
        <f t="shared" si="2"/>
        <v>-25.871521956545894</v>
      </c>
      <c r="K32" s="31">
        <f t="shared" si="3"/>
        <v>2.7368162042339703</v>
      </c>
      <c r="L32" s="84">
        <v>671834100</v>
      </c>
      <c r="M32" s="85">
        <v>593788600</v>
      </c>
      <c r="N32" s="32">
        <f t="shared" si="4"/>
        <v>-7.970434963036261</v>
      </c>
      <c r="O32" s="31">
        <f t="shared" si="5"/>
        <v>0.8466649578654761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589991300</v>
      </c>
      <c r="D33" s="82">
        <v>671834100</v>
      </c>
      <c r="E33" s="83">
        <f t="shared" si="0"/>
        <v>81842800</v>
      </c>
      <c r="F33" s="81">
        <f>SUM(F28:F32)</f>
        <v>598793600</v>
      </c>
      <c r="G33" s="82">
        <v>593788600</v>
      </c>
      <c r="H33" s="83">
        <f t="shared" si="1"/>
        <v>-5005000</v>
      </c>
      <c r="I33" s="83">
        <v>654375900</v>
      </c>
      <c r="J33" s="58">
        <f t="shared" si="2"/>
        <v>13.871865568187191</v>
      </c>
      <c r="K33" s="59">
        <f t="shared" si="3"/>
        <v>-0.8358472769248035</v>
      </c>
      <c r="L33" s="96">
        <v>671834100</v>
      </c>
      <c r="M33" s="97">
        <v>593788600</v>
      </c>
      <c r="N33" s="60">
        <f t="shared" si="4"/>
        <v>12.181995525383424</v>
      </c>
      <c r="O33" s="59">
        <f t="shared" si="5"/>
        <v>-0.8428925715313497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508800024</v>
      </c>
      <c r="D8" s="64">
        <v>526156799</v>
      </c>
      <c r="E8" s="65">
        <f>($D8-$C8)</f>
        <v>17356775</v>
      </c>
      <c r="F8" s="63">
        <v>539328000</v>
      </c>
      <c r="G8" s="64">
        <v>551412326</v>
      </c>
      <c r="H8" s="65">
        <f>($G8-$F8)</f>
        <v>12084326</v>
      </c>
      <c r="I8" s="65">
        <v>577880118</v>
      </c>
      <c r="J8" s="30">
        <f>IF($C8=0,0,($E8/$C8)*100)</f>
        <v>3.4113156802838516</v>
      </c>
      <c r="K8" s="31">
        <f>IF($F8=0,0,($H8/$F8)*100)</f>
        <v>2.2406264833274</v>
      </c>
      <c r="L8" s="84">
        <v>3807023077</v>
      </c>
      <c r="M8" s="85">
        <v>4111603006</v>
      </c>
      <c r="N8" s="32">
        <f>IF($L8=0,0,($E8/$L8)*100)</f>
        <v>0.4559146253895955</v>
      </c>
      <c r="O8" s="31">
        <f>IF($M8=0,0,($H8/$M8)*100)</f>
        <v>0.29390789875300527</v>
      </c>
      <c r="P8" s="6"/>
      <c r="Q8" s="33"/>
    </row>
    <row r="9" spans="1:17" ht="12.75">
      <c r="A9" s="3"/>
      <c r="B9" s="29" t="s">
        <v>16</v>
      </c>
      <c r="C9" s="63">
        <v>1963346028</v>
      </c>
      <c r="D9" s="64">
        <v>1780034500</v>
      </c>
      <c r="E9" s="65">
        <f>($D9-$C9)</f>
        <v>-183311528</v>
      </c>
      <c r="F9" s="63">
        <v>2136902004</v>
      </c>
      <c r="G9" s="64">
        <v>1942020057</v>
      </c>
      <c r="H9" s="65">
        <f>($G9-$F9)</f>
        <v>-194881947</v>
      </c>
      <c r="I9" s="65">
        <v>2120200749</v>
      </c>
      <c r="J9" s="30">
        <f>IF($C9=0,0,($E9/$C9)*100)</f>
        <v>-9.336689782938253</v>
      </c>
      <c r="K9" s="31">
        <f>IF($F9=0,0,($H9/$F9)*100)</f>
        <v>-9.119835473746882</v>
      </c>
      <c r="L9" s="84">
        <v>3807023077</v>
      </c>
      <c r="M9" s="85">
        <v>4111603006</v>
      </c>
      <c r="N9" s="32">
        <f>IF($L9=0,0,($E9/$L9)*100)</f>
        <v>-4.815088437668538</v>
      </c>
      <c r="O9" s="31">
        <f>IF($M9=0,0,($H9/$M9)*100)</f>
        <v>-4.739804565655092</v>
      </c>
      <c r="P9" s="6"/>
      <c r="Q9" s="33"/>
    </row>
    <row r="10" spans="1:17" ht="12.75">
      <c r="A10" s="3"/>
      <c r="B10" s="29" t="s">
        <v>17</v>
      </c>
      <c r="C10" s="63">
        <v>1590794652</v>
      </c>
      <c r="D10" s="64">
        <v>1500831778</v>
      </c>
      <c r="E10" s="65">
        <f aca="true" t="shared" si="0" ref="E10:E33">($D10-$C10)</f>
        <v>-89962874</v>
      </c>
      <c r="F10" s="63">
        <v>1702602264</v>
      </c>
      <c r="G10" s="64">
        <v>1618170623</v>
      </c>
      <c r="H10" s="65">
        <f aca="true" t="shared" si="1" ref="H10:H33">($G10-$F10)</f>
        <v>-84431641</v>
      </c>
      <c r="I10" s="65">
        <v>1744667567</v>
      </c>
      <c r="J10" s="30">
        <f aca="true" t="shared" si="2" ref="J10:J33">IF($C10=0,0,($E10/$C10)*100)</f>
        <v>-5.655216019672664</v>
      </c>
      <c r="K10" s="31">
        <f aca="true" t="shared" si="3" ref="K10:K33">IF($F10=0,0,($H10/$F10)*100)</f>
        <v>-4.958976196921115</v>
      </c>
      <c r="L10" s="84">
        <v>3807023077</v>
      </c>
      <c r="M10" s="85">
        <v>4111603006</v>
      </c>
      <c r="N10" s="32">
        <f aca="true" t="shared" si="4" ref="N10:N33">IF($L10=0,0,($E10/$L10)*100)</f>
        <v>-2.3630766659521356</v>
      </c>
      <c r="O10" s="31">
        <f aca="true" t="shared" si="5" ref="O10:O33">IF($M10=0,0,($H10/$M10)*100)</f>
        <v>-2.0534969177907056</v>
      </c>
      <c r="P10" s="6"/>
      <c r="Q10" s="33"/>
    </row>
    <row r="11" spans="1:17" ht="16.5">
      <c r="A11" s="7"/>
      <c r="B11" s="34" t="s">
        <v>18</v>
      </c>
      <c r="C11" s="66">
        <f>SUM(C8:C10)</f>
        <v>4062940704</v>
      </c>
      <c r="D11" s="67">
        <v>3807023077</v>
      </c>
      <c r="E11" s="68">
        <f t="shared" si="0"/>
        <v>-255917627</v>
      </c>
      <c r="F11" s="66">
        <f>SUM(F8:F10)</f>
        <v>4378832268</v>
      </c>
      <c r="G11" s="67">
        <v>4111603006</v>
      </c>
      <c r="H11" s="68">
        <f t="shared" si="1"/>
        <v>-267229262</v>
      </c>
      <c r="I11" s="68">
        <v>4442748434</v>
      </c>
      <c r="J11" s="35">
        <f t="shared" si="2"/>
        <v>-6.29882751545074</v>
      </c>
      <c r="K11" s="36">
        <f t="shared" si="3"/>
        <v>-6.102751730247367</v>
      </c>
      <c r="L11" s="86">
        <v>3807023077</v>
      </c>
      <c r="M11" s="87">
        <v>4111603006</v>
      </c>
      <c r="N11" s="37">
        <f t="shared" si="4"/>
        <v>-6.722250478231078</v>
      </c>
      <c r="O11" s="36">
        <f t="shared" si="5"/>
        <v>-6.4993935846927915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979522884</v>
      </c>
      <c r="D13" s="64">
        <v>990053021</v>
      </c>
      <c r="E13" s="65">
        <f t="shared" si="0"/>
        <v>10530137</v>
      </c>
      <c r="F13" s="63">
        <v>1038292728</v>
      </c>
      <c r="G13" s="64">
        <v>1045408395</v>
      </c>
      <c r="H13" s="65">
        <f t="shared" si="1"/>
        <v>7115667</v>
      </c>
      <c r="I13" s="65">
        <v>1106042099</v>
      </c>
      <c r="J13" s="30">
        <f t="shared" si="2"/>
        <v>1.0750271557718911</v>
      </c>
      <c r="K13" s="31">
        <f t="shared" si="3"/>
        <v>0.6853237827935553</v>
      </c>
      <c r="L13" s="84">
        <v>3679467140</v>
      </c>
      <c r="M13" s="85">
        <v>3931506799</v>
      </c>
      <c r="N13" s="32">
        <f t="shared" si="4"/>
        <v>0.2861864666632136</v>
      </c>
      <c r="O13" s="31">
        <f t="shared" si="5"/>
        <v>0.18099083541734962</v>
      </c>
      <c r="P13" s="6"/>
      <c r="Q13" s="33"/>
    </row>
    <row r="14" spans="1:17" ht="12.75">
      <c r="A14" s="3"/>
      <c r="B14" s="29" t="s">
        <v>21</v>
      </c>
      <c r="C14" s="63">
        <v>249999996</v>
      </c>
      <c r="D14" s="64">
        <v>250000000</v>
      </c>
      <c r="E14" s="65">
        <f t="shared" si="0"/>
        <v>4</v>
      </c>
      <c r="F14" s="63">
        <v>300000000</v>
      </c>
      <c r="G14" s="64">
        <v>300000000</v>
      </c>
      <c r="H14" s="65">
        <f t="shared" si="1"/>
        <v>0</v>
      </c>
      <c r="I14" s="65">
        <v>350000000</v>
      </c>
      <c r="J14" s="30">
        <f t="shared" si="2"/>
        <v>1.6000000256000004E-06</v>
      </c>
      <c r="K14" s="31">
        <f t="shared" si="3"/>
        <v>0</v>
      </c>
      <c r="L14" s="84">
        <v>3679467140</v>
      </c>
      <c r="M14" s="85">
        <v>3931506799</v>
      </c>
      <c r="N14" s="32">
        <f t="shared" si="4"/>
        <v>1.0871139346552229E-07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3679467140</v>
      </c>
      <c r="M15" s="85">
        <v>3931506799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1065400992</v>
      </c>
      <c r="D16" s="64">
        <v>1051821725</v>
      </c>
      <c r="E16" s="65">
        <f t="shared" si="0"/>
        <v>-13579267</v>
      </c>
      <c r="F16" s="63">
        <v>1171942008</v>
      </c>
      <c r="G16" s="64">
        <v>1120190138</v>
      </c>
      <c r="H16" s="65">
        <f t="shared" si="1"/>
        <v>-51751870</v>
      </c>
      <c r="I16" s="65">
        <v>1193002496</v>
      </c>
      <c r="J16" s="30">
        <f t="shared" si="2"/>
        <v>-1.274568646168484</v>
      </c>
      <c r="K16" s="31">
        <f t="shared" si="3"/>
        <v>-4.415907071060465</v>
      </c>
      <c r="L16" s="84">
        <v>3679467140</v>
      </c>
      <c r="M16" s="85">
        <v>3931506799</v>
      </c>
      <c r="N16" s="32">
        <f t="shared" si="4"/>
        <v>-0.36905525945259565</v>
      </c>
      <c r="O16" s="31">
        <f t="shared" si="5"/>
        <v>-1.316336779912561</v>
      </c>
      <c r="P16" s="6"/>
      <c r="Q16" s="33"/>
    </row>
    <row r="17" spans="1:17" ht="12.75">
      <c r="A17" s="3"/>
      <c r="B17" s="29" t="s">
        <v>23</v>
      </c>
      <c r="C17" s="63">
        <v>1531835932</v>
      </c>
      <c r="D17" s="64">
        <v>1387592394</v>
      </c>
      <c r="E17" s="65">
        <f t="shared" si="0"/>
        <v>-144243538</v>
      </c>
      <c r="F17" s="63">
        <v>1624870896</v>
      </c>
      <c r="G17" s="64">
        <v>1465908266</v>
      </c>
      <c r="H17" s="65">
        <f t="shared" si="1"/>
        <v>-158962630</v>
      </c>
      <c r="I17" s="65">
        <v>1531822618</v>
      </c>
      <c r="J17" s="42">
        <f t="shared" si="2"/>
        <v>-9.416382981150752</v>
      </c>
      <c r="K17" s="31">
        <f t="shared" si="3"/>
        <v>-9.78309294549639</v>
      </c>
      <c r="L17" s="88">
        <v>3679467140</v>
      </c>
      <c r="M17" s="85">
        <v>3931506799</v>
      </c>
      <c r="N17" s="32">
        <f t="shared" si="4"/>
        <v>-3.920229003594254</v>
      </c>
      <c r="O17" s="31">
        <f t="shared" si="5"/>
        <v>-4.043300396693528</v>
      </c>
      <c r="P17" s="6"/>
      <c r="Q17" s="33"/>
    </row>
    <row r="18" spans="1:17" ht="16.5">
      <c r="A18" s="3"/>
      <c r="B18" s="34" t="s">
        <v>24</v>
      </c>
      <c r="C18" s="66">
        <f>SUM(C13:C17)</f>
        <v>3826759804</v>
      </c>
      <c r="D18" s="67">
        <v>3679467140</v>
      </c>
      <c r="E18" s="68">
        <f t="shared" si="0"/>
        <v>-147292664</v>
      </c>
      <c r="F18" s="66">
        <f>SUM(F13:F17)</f>
        <v>4135105632</v>
      </c>
      <c r="G18" s="67">
        <v>3931506799</v>
      </c>
      <c r="H18" s="68">
        <f t="shared" si="1"/>
        <v>-203598833</v>
      </c>
      <c r="I18" s="68">
        <v>4180867213</v>
      </c>
      <c r="J18" s="43">
        <f t="shared" si="2"/>
        <v>-3.8490177472346003</v>
      </c>
      <c r="K18" s="36">
        <f t="shared" si="3"/>
        <v>-4.923667038259592</v>
      </c>
      <c r="L18" s="89">
        <v>3679467140</v>
      </c>
      <c r="M18" s="87">
        <v>3931506799</v>
      </c>
      <c r="N18" s="37">
        <f t="shared" si="4"/>
        <v>-4.003097687672243</v>
      </c>
      <c r="O18" s="36">
        <f t="shared" si="5"/>
        <v>-5.178646341188739</v>
      </c>
      <c r="P18" s="6"/>
      <c r="Q18" s="38"/>
    </row>
    <row r="19" spans="1:17" ht="16.5">
      <c r="A19" s="44"/>
      <c r="B19" s="45" t="s">
        <v>25</v>
      </c>
      <c r="C19" s="72">
        <f>C11-C18</f>
        <v>236180900</v>
      </c>
      <c r="D19" s="73">
        <v>127555937</v>
      </c>
      <c r="E19" s="74">
        <f t="shared" si="0"/>
        <v>-108624963</v>
      </c>
      <c r="F19" s="75">
        <f>F11-F18</f>
        <v>243726636</v>
      </c>
      <c r="G19" s="76">
        <v>180096207</v>
      </c>
      <c r="H19" s="77">
        <f t="shared" si="1"/>
        <v>-63630429</v>
      </c>
      <c r="I19" s="77">
        <v>261881221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120200136</v>
      </c>
      <c r="D22" s="64">
        <v>234922529</v>
      </c>
      <c r="E22" s="65">
        <f t="shared" si="0"/>
        <v>114722393</v>
      </c>
      <c r="F22" s="63">
        <v>198000132</v>
      </c>
      <c r="G22" s="64">
        <v>0</v>
      </c>
      <c r="H22" s="65">
        <f t="shared" si="1"/>
        <v>-198000132</v>
      </c>
      <c r="I22" s="65">
        <v>0</v>
      </c>
      <c r="J22" s="30">
        <f t="shared" si="2"/>
        <v>95.4428146404094</v>
      </c>
      <c r="K22" s="31">
        <f t="shared" si="3"/>
        <v>-100</v>
      </c>
      <c r="L22" s="84">
        <v>1201498682</v>
      </c>
      <c r="M22" s="85">
        <v>728151750</v>
      </c>
      <c r="N22" s="32">
        <f t="shared" si="4"/>
        <v>9.548274560654074</v>
      </c>
      <c r="O22" s="31">
        <f t="shared" si="5"/>
        <v>-27.192152185310274</v>
      </c>
      <c r="P22" s="6"/>
      <c r="Q22" s="33"/>
    </row>
    <row r="23" spans="1:17" ht="12.75">
      <c r="A23" s="7"/>
      <c r="B23" s="29" t="s">
        <v>28</v>
      </c>
      <c r="C23" s="63">
        <v>243210096</v>
      </c>
      <c r="D23" s="64">
        <v>91021303</v>
      </c>
      <c r="E23" s="65">
        <f t="shared" si="0"/>
        <v>-152188793</v>
      </c>
      <c r="F23" s="63">
        <v>260792664</v>
      </c>
      <c r="G23" s="64">
        <v>100000000</v>
      </c>
      <c r="H23" s="65">
        <f t="shared" si="1"/>
        <v>-160792664</v>
      </c>
      <c r="I23" s="65">
        <v>110221987</v>
      </c>
      <c r="J23" s="30">
        <f t="shared" si="2"/>
        <v>-62.57503101351516</v>
      </c>
      <c r="K23" s="31">
        <f t="shared" si="3"/>
        <v>-61.655363127852404</v>
      </c>
      <c r="L23" s="84">
        <v>1201498682</v>
      </c>
      <c r="M23" s="85">
        <v>728151750</v>
      </c>
      <c r="N23" s="32">
        <f t="shared" si="4"/>
        <v>-12.666580103664232</v>
      </c>
      <c r="O23" s="31">
        <f t="shared" si="5"/>
        <v>-22.08230138841251</v>
      </c>
      <c r="P23" s="6"/>
      <c r="Q23" s="33"/>
    </row>
    <row r="24" spans="1:17" ht="12.75">
      <c r="A24" s="7"/>
      <c r="B24" s="29" t="s">
        <v>29</v>
      </c>
      <c r="C24" s="63">
        <v>1221451992</v>
      </c>
      <c r="D24" s="64">
        <v>875554850</v>
      </c>
      <c r="E24" s="65">
        <f t="shared" si="0"/>
        <v>-345897142</v>
      </c>
      <c r="F24" s="63">
        <v>842844324</v>
      </c>
      <c r="G24" s="64">
        <v>628151750</v>
      </c>
      <c r="H24" s="65">
        <f t="shared" si="1"/>
        <v>-214692574</v>
      </c>
      <c r="I24" s="65">
        <v>531591450</v>
      </c>
      <c r="J24" s="30">
        <f t="shared" si="2"/>
        <v>-28.31852125711708</v>
      </c>
      <c r="K24" s="31">
        <f t="shared" si="3"/>
        <v>-25.472387709880334</v>
      </c>
      <c r="L24" s="84">
        <v>1201498682</v>
      </c>
      <c r="M24" s="85">
        <v>728151750</v>
      </c>
      <c r="N24" s="32">
        <f t="shared" si="4"/>
        <v>-28.788807443735507</v>
      </c>
      <c r="O24" s="31">
        <f t="shared" si="5"/>
        <v>-29.484592188372822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1201498682</v>
      </c>
      <c r="M25" s="85">
        <v>728151750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1584862224</v>
      </c>
      <c r="D26" s="67">
        <v>1201498682</v>
      </c>
      <c r="E26" s="68">
        <f t="shared" si="0"/>
        <v>-383363542</v>
      </c>
      <c r="F26" s="66">
        <f>SUM(F22:F24)</f>
        <v>1301637120</v>
      </c>
      <c r="G26" s="67">
        <v>728151750</v>
      </c>
      <c r="H26" s="68">
        <f t="shared" si="1"/>
        <v>-573485370</v>
      </c>
      <c r="I26" s="68">
        <v>641813437</v>
      </c>
      <c r="J26" s="43">
        <f t="shared" si="2"/>
        <v>-24.189076892276283</v>
      </c>
      <c r="K26" s="36">
        <f t="shared" si="3"/>
        <v>-44.05877499867244</v>
      </c>
      <c r="L26" s="89">
        <v>1201498682</v>
      </c>
      <c r="M26" s="87">
        <v>728151750</v>
      </c>
      <c r="N26" s="37">
        <f t="shared" si="4"/>
        <v>-31.907112986745666</v>
      </c>
      <c r="O26" s="36">
        <f t="shared" si="5"/>
        <v>-78.75904576209561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390833592</v>
      </c>
      <c r="D28" s="64">
        <v>250087332</v>
      </c>
      <c r="E28" s="65">
        <f t="shared" si="0"/>
        <v>-140746260</v>
      </c>
      <c r="F28" s="63">
        <v>387489348</v>
      </c>
      <c r="G28" s="64">
        <v>226047583</v>
      </c>
      <c r="H28" s="65">
        <f t="shared" si="1"/>
        <v>-161441765</v>
      </c>
      <c r="I28" s="65">
        <v>192611701</v>
      </c>
      <c r="J28" s="30">
        <f t="shared" si="2"/>
        <v>-36.01181241350411</v>
      </c>
      <c r="K28" s="31">
        <f t="shared" si="3"/>
        <v>-41.663536258034114</v>
      </c>
      <c r="L28" s="84">
        <v>1201498682</v>
      </c>
      <c r="M28" s="85">
        <v>728151750</v>
      </c>
      <c r="N28" s="32">
        <f t="shared" si="4"/>
        <v>-11.714225084767925</v>
      </c>
      <c r="O28" s="31">
        <f t="shared" si="5"/>
        <v>-22.171445031890674</v>
      </c>
      <c r="P28" s="6"/>
      <c r="Q28" s="33"/>
    </row>
    <row r="29" spans="1:17" ht="12.75">
      <c r="A29" s="7"/>
      <c r="B29" s="29" t="s">
        <v>33</v>
      </c>
      <c r="C29" s="63">
        <v>89106540</v>
      </c>
      <c r="D29" s="64">
        <v>20200867</v>
      </c>
      <c r="E29" s="65">
        <f t="shared" si="0"/>
        <v>-68905673</v>
      </c>
      <c r="F29" s="63">
        <v>99280488</v>
      </c>
      <c r="G29" s="64">
        <v>28631053</v>
      </c>
      <c r="H29" s="65">
        <f t="shared" si="1"/>
        <v>-70649435</v>
      </c>
      <c r="I29" s="65">
        <v>36942500</v>
      </c>
      <c r="J29" s="30">
        <f t="shared" si="2"/>
        <v>-77.32953495893791</v>
      </c>
      <c r="K29" s="31">
        <f t="shared" si="3"/>
        <v>-71.16145017337143</v>
      </c>
      <c r="L29" s="84">
        <v>1201498682</v>
      </c>
      <c r="M29" s="85">
        <v>728151750</v>
      </c>
      <c r="N29" s="32">
        <f t="shared" si="4"/>
        <v>-5.73497699434014</v>
      </c>
      <c r="O29" s="31">
        <f t="shared" si="5"/>
        <v>-9.702570240337952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1201498682</v>
      </c>
      <c r="M30" s="85">
        <v>728151750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402252288</v>
      </c>
      <c r="D31" s="64">
        <v>421620062</v>
      </c>
      <c r="E31" s="65">
        <f t="shared" si="0"/>
        <v>19367774</v>
      </c>
      <c r="F31" s="63">
        <v>464431404</v>
      </c>
      <c r="G31" s="64">
        <v>274851029</v>
      </c>
      <c r="H31" s="65">
        <f t="shared" si="1"/>
        <v>-189580375</v>
      </c>
      <c r="I31" s="65">
        <v>313433714</v>
      </c>
      <c r="J31" s="30">
        <f t="shared" si="2"/>
        <v>4.814832526198086</v>
      </c>
      <c r="K31" s="31">
        <f t="shared" si="3"/>
        <v>-40.81988714957785</v>
      </c>
      <c r="L31" s="84">
        <v>1201498682</v>
      </c>
      <c r="M31" s="85">
        <v>728151750</v>
      </c>
      <c r="N31" s="32">
        <f t="shared" si="4"/>
        <v>1.6119679771733615</v>
      </c>
      <c r="O31" s="31">
        <f t="shared" si="5"/>
        <v>-26.03583318999096</v>
      </c>
      <c r="P31" s="6"/>
      <c r="Q31" s="33"/>
    </row>
    <row r="32" spans="1:17" ht="12.75">
      <c r="A32" s="7"/>
      <c r="B32" s="29" t="s">
        <v>36</v>
      </c>
      <c r="C32" s="63">
        <v>702669804</v>
      </c>
      <c r="D32" s="64">
        <v>509590421</v>
      </c>
      <c r="E32" s="65">
        <f t="shared" si="0"/>
        <v>-193079383</v>
      </c>
      <c r="F32" s="63">
        <v>350435880</v>
      </c>
      <c r="G32" s="64">
        <v>198622085</v>
      </c>
      <c r="H32" s="65">
        <f t="shared" si="1"/>
        <v>-151813795</v>
      </c>
      <c r="I32" s="65">
        <v>98825522</v>
      </c>
      <c r="J32" s="30">
        <f t="shared" si="2"/>
        <v>-27.47796787351346</v>
      </c>
      <c r="K32" s="31">
        <f t="shared" si="3"/>
        <v>-43.32141874285247</v>
      </c>
      <c r="L32" s="84">
        <v>1201498682</v>
      </c>
      <c r="M32" s="85">
        <v>728151750</v>
      </c>
      <c r="N32" s="32">
        <f t="shared" si="4"/>
        <v>-16.06987888481096</v>
      </c>
      <c r="O32" s="31">
        <f t="shared" si="5"/>
        <v>-20.84919729987602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1584862224</v>
      </c>
      <c r="D33" s="82">
        <v>1201498682</v>
      </c>
      <c r="E33" s="83">
        <f t="shared" si="0"/>
        <v>-383363542</v>
      </c>
      <c r="F33" s="81">
        <f>SUM(F28:F32)</f>
        <v>1301637120</v>
      </c>
      <c r="G33" s="82">
        <v>728151750</v>
      </c>
      <c r="H33" s="83">
        <f t="shared" si="1"/>
        <v>-573485370</v>
      </c>
      <c r="I33" s="83">
        <v>641813437</v>
      </c>
      <c r="J33" s="58">
        <f t="shared" si="2"/>
        <v>-24.189076892276283</v>
      </c>
      <c r="K33" s="59">
        <f t="shared" si="3"/>
        <v>-44.05877499867244</v>
      </c>
      <c r="L33" s="96">
        <v>1201498682</v>
      </c>
      <c r="M33" s="97">
        <v>728151750</v>
      </c>
      <c r="N33" s="60">
        <f t="shared" si="4"/>
        <v>-31.907112986745666</v>
      </c>
      <c r="O33" s="59">
        <f t="shared" si="5"/>
        <v>-78.75904576209561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327613488</v>
      </c>
      <c r="D8" s="64">
        <v>346777380</v>
      </c>
      <c r="E8" s="65">
        <f>($D8-$C8)</f>
        <v>19163892</v>
      </c>
      <c r="F8" s="63">
        <v>344649390</v>
      </c>
      <c r="G8" s="64">
        <v>341720232</v>
      </c>
      <c r="H8" s="65">
        <f>($G8-$F8)</f>
        <v>-2929158</v>
      </c>
      <c r="I8" s="65">
        <v>360514812</v>
      </c>
      <c r="J8" s="30">
        <f>IF($C8=0,0,($E8/$C8)*100)</f>
        <v>5.849543044454873</v>
      </c>
      <c r="K8" s="31">
        <f>IF($F8=0,0,($H8/$F8)*100)</f>
        <v>-0.8498950193992799</v>
      </c>
      <c r="L8" s="84">
        <v>2432912080</v>
      </c>
      <c r="M8" s="85">
        <v>2441384196</v>
      </c>
      <c r="N8" s="32">
        <f>IF($L8=0,0,($E8/$L8)*100)</f>
        <v>0.7876935692637113</v>
      </c>
      <c r="O8" s="31">
        <f>IF($M8=0,0,($H8/$M8)*100)</f>
        <v>-0.1199793954920809</v>
      </c>
      <c r="P8" s="6"/>
      <c r="Q8" s="33"/>
    </row>
    <row r="9" spans="1:17" ht="12.75">
      <c r="A9" s="3"/>
      <c r="B9" s="29" t="s">
        <v>16</v>
      </c>
      <c r="C9" s="63">
        <v>1271630367</v>
      </c>
      <c r="D9" s="64">
        <v>1445163552</v>
      </c>
      <c r="E9" s="65">
        <f>($D9-$C9)</f>
        <v>173533185</v>
      </c>
      <c r="F9" s="63">
        <v>1337755149</v>
      </c>
      <c r="G9" s="64">
        <v>1440717384</v>
      </c>
      <c r="H9" s="65">
        <f>($G9-$F9)</f>
        <v>102962235</v>
      </c>
      <c r="I9" s="65">
        <v>1502551272</v>
      </c>
      <c r="J9" s="30">
        <f>IF($C9=0,0,($E9/$C9)*100)</f>
        <v>13.646511557395044</v>
      </c>
      <c r="K9" s="31">
        <f>IF($F9=0,0,($H9/$F9)*100)</f>
        <v>7.696642773303203</v>
      </c>
      <c r="L9" s="84">
        <v>2432912080</v>
      </c>
      <c r="M9" s="85">
        <v>2441384196</v>
      </c>
      <c r="N9" s="32">
        <f>IF($L9=0,0,($E9/$L9)*100)</f>
        <v>7.1327355569708875</v>
      </c>
      <c r="O9" s="31">
        <f>IF($M9=0,0,($H9/$M9)*100)</f>
        <v>4.2173712424572445</v>
      </c>
      <c r="P9" s="6"/>
      <c r="Q9" s="33"/>
    </row>
    <row r="10" spans="1:17" ht="12.75">
      <c r="A10" s="3"/>
      <c r="B10" s="29" t="s">
        <v>17</v>
      </c>
      <c r="C10" s="63">
        <v>505730026</v>
      </c>
      <c r="D10" s="64">
        <v>640971148</v>
      </c>
      <c r="E10" s="65">
        <f aca="true" t="shared" si="0" ref="E10:E33">($D10-$C10)</f>
        <v>135241122</v>
      </c>
      <c r="F10" s="63">
        <v>532027992</v>
      </c>
      <c r="G10" s="64">
        <v>658946580</v>
      </c>
      <c r="H10" s="65">
        <f aca="true" t="shared" si="1" ref="H10:H33">($G10-$F10)</f>
        <v>126918588</v>
      </c>
      <c r="I10" s="65">
        <v>704795172</v>
      </c>
      <c r="J10" s="30">
        <f aca="true" t="shared" si="2" ref="J10:J33">IF($C10=0,0,($E10/$C10)*100)</f>
        <v>26.741762412184716</v>
      </c>
      <c r="K10" s="31">
        <f aca="true" t="shared" si="3" ref="K10:K33">IF($F10=0,0,($H10/$F10)*100)</f>
        <v>23.85562224327475</v>
      </c>
      <c r="L10" s="84">
        <v>2432912080</v>
      </c>
      <c r="M10" s="85">
        <v>2441384196</v>
      </c>
      <c r="N10" s="32">
        <f aca="true" t="shared" si="4" ref="N10:N33">IF($L10=0,0,($E10/$L10)*100)</f>
        <v>5.5588166589234085</v>
      </c>
      <c r="O10" s="31">
        <f aca="true" t="shared" si="5" ref="O10:O33">IF($M10=0,0,($H10/$M10)*100)</f>
        <v>5.198632325381039</v>
      </c>
      <c r="P10" s="6"/>
      <c r="Q10" s="33"/>
    </row>
    <row r="11" spans="1:17" ht="16.5">
      <c r="A11" s="7"/>
      <c r="B11" s="34" t="s">
        <v>18</v>
      </c>
      <c r="C11" s="66">
        <f>SUM(C8:C10)</f>
        <v>2104973881</v>
      </c>
      <c r="D11" s="67">
        <v>2432912080</v>
      </c>
      <c r="E11" s="68">
        <f t="shared" si="0"/>
        <v>327938199</v>
      </c>
      <c r="F11" s="66">
        <f>SUM(F8:F10)</f>
        <v>2214432531</v>
      </c>
      <c r="G11" s="67">
        <v>2441384196</v>
      </c>
      <c r="H11" s="68">
        <f t="shared" si="1"/>
        <v>226951665</v>
      </c>
      <c r="I11" s="68">
        <v>2567861256</v>
      </c>
      <c r="J11" s="35">
        <f t="shared" si="2"/>
        <v>15.57920513694013</v>
      </c>
      <c r="K11" s="36">
        <f t="shared" si="3"/>
        <v>10.248750495799143</v>
      </c>
      <c r="L11" s="86">
        <v>2432912080</v>
      </c>
      <c r="M11" s="87">
        <v>2441384196</v>
      </c>
      <c r="N11" s="37">
        <f t="shared" si="4"/>
        <v>13.479245785158007</v>
      </c>
      <c r="O11" s="36">
        <f t="shared" si="5"/>
        <v>9.296024172346202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627524770</v>
      </c>
      <c r="D13" s="64">
        <v>628944972</v>
      </c>
      <c r="E13" s="65">
        <f t="shared" si="0"/>
        <v>1420202</v>
      </c>
      <c r="F13" s="63">
        <v>1490185369</v>
      </c>
      <c r="G13" s="64">
        <v>612544080</v>
      </c>
      <c r="H13" s="65">
        <f t="shared" si="1"/>
        <v>-877641289</v>
      </c>
      <c r="I13" s="65">
        <v>650836656</v>
      </c>
      <c r="J13" s="30">
        <f t="shared" si="2"/>
        <v>0.22631807824892713</v>
      </c>
      <c r="K13" s="31">
        <f t="shared" si="3"/>
        <v>-58.89477290928898</v>
      </c>
      <c r="L13" s="84">
        <v>2376700468</v>
      </c>
      <c r="M13" s="85">
        <v>2248511628</v>
      </c>
      <c r="N13" s="32">
        <f t="shared" si="4"/>
        <v>0.05975519503284753</v>
      </c>
      <c r="O13" s="31">
        <f t="shared" si="5"/>
        <v>-39.03209919268427</v>
      </c>
      <c r="P13" s="6"/>
      <c r="Q13" s="33"/>
    </row>
    <row r="14" spans="1:17" ht="12.75">
      <c r="A14" s="3"/>
      <c r="B14" s="29" t="s">
        <v>21</v>
      </c>
      <c r="C14" s="63">
        <v>246086891</v>
      </c>
      <c r="D14" s="64">
        <v>194222640</v>
      </c>
      <c r="E14" s="65">
        <f t="shared" si="0"/>
        <v>-51864251</v>
      </c>
      <c r="F14" s="63">
        <v>258883410</v>
      </c>
      <c r="G14" s="64">
        <v>186227148</v>
      </c>
      <c r="H14" s="65">
        <f t="shared" si="1"/>
        <v>-72656262</v>
      </c>
      <c r="I14" s="65">
        <v>194793588</v>
      </c>
      <c r="J14" s="30">
        <f t="shared" si="2"/>
        <v>-21.07558463973605</v>
      </c>
      <c r="K14" s="31">
        <f t="shared" si="3"/>
        <v>-28.065244505238862</v>
      </c>
      <c r="L14" s="84">
        <v>2376700468</v>
      </c>
      <c r="M14" s="85">
        <v>2248511628</v>
      </c>
      <c r="N14" s="32">
        <f t="shared" si="4"/>
        <v>-2.182195514256111</v>
      </c>
      <c r="O14" s="31">
        <f t="shared" si="5"/>
        <v>-3.2313047037531266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2376700468</v>
      </c>
      <c r="M15" s="85">
        <v>2248511628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962225463</v>
      </c>
      <c r="D16" s="64">
        <v>862200132</v>
      </c>
      <c r="E16" s="65">
        <f t="shared" si="0"/>
        <v>-100025331</v>
      </c>
      <c r="F16" s="63">
        <v>1012261187</v>
      </c>
      <c r="G16" s="64">
        <v>892712436</v>
      </c>
      <c r="H16" s="65">
        <f t="shared" si="1"/>
        <v>-119548751</v>
      </c>
      <c r="I16" s="65">
        <v>1010348184</v>
      </c>
      <c r="J16" s="30">
        <f t="shared" si="2"/>
        <v>-10.395207240530072</v>
      </c>
      <c r="K16" s="31">
        <f t="shared" si="3"/>
        <v>-11.810069627810396</v>
      </c>
      <c r="L16" s="84">
        <v>2376700468</v>
      </c>
      <c r="M16" s="85">
        <v>2248511628</v>
      </c>
      <c r="N16" s="32">
        <f t="shared" si="4"/>
        <v>-4.208579597923485</v>
      </c>
      <c r="O16" s="31">
        <f t="shared" si="5"/>
        <v>-5.3167948749429375</v>
      </c>
      <c r="P16" s="6"/>
      <c r="Q16" s="33"/>
    </row>
    <row r="17" spans="1:17" ht="12.75">
      <c r="A17" s="3"/>
      <c r="B17" s="29" t="s">
        <v>23</v>
      </c>
      <c r="C17" s="63">
        <v>710254768</v>
      </c>
      <c r="D17" s="64">
        <v>691332724</v>
      </c>
      <c r="E17" s="65">
        <f t="shared" si="0"/>
        <v>-18922044</v>
      </c>
      <c r="F17" s="63">
        <v>747214044</v>
      </c>
      <c r="G17" s="64">
        <v>557027964</v>
      </c>
      <c r="H17" s="65">
        <f t="shared" si="1"/>
        <v>-190186080</v>
      </c>
      <c r="I17" s="65">
        <v>572378556</v>
      </c>
      <c r="J17" s="42">
        <f t="shared" si="2"/>
        <v>-2.6641206581805026</v>
      </c>
      <c r="K17" s="31">
        <f t="shared" si="3"/>
        <v>-25.45269076875113</v>
      </c>
      <c r="L17" s="88">
        <v>2376700468</v>
      </c>
      <c r="M17" s="85">
        <v>2248511628</v>
      </c>
      <c r="N17" s="32">
        <f t="shared" si="4"/>
        <v>-0.7961476111427266</v>
      </c>
      <c r="O17" s="31">
        <f t="shared" si="5"/>
        <v>-8.458309827339704</v>
      </c>
      <c r="P17" s="6"/>
      <c r="Q17" s="33"/>
    </row>
    <row r="18" spans="1:17" ht="16.5">
      <c r="A18" s="3"/>
      <c r="B18" s="34" t="s">
        <v>24</v>
      </c>
      <c r="C18" s="66">
        <f>SUM(C13:C17)</f>
        <v>2546091892</v>
      </c>
      <c r="D18" s="67">
        <v>2376700468</v>
      </c>
      <c r="E18" s="68">
        <f t="shared" si="0"/>
        <v>-169391424</v>
      </c>
      <c r="F18" s="66">
        <f>SUM(F13:F17)</f>
        <v>3508544010</v>
      </c>
      <c r="G18" s="67">
        <v>2248511628</v>
      </c>
      <c r="H18" s="68">
        <f t="shared" si="1"/>
        <v>-1260032382</v>
      </c>
      <c r="I18" s="68">
        <v>2428356984</v>
      </c>
      <c r="J18" s="43">
        <f t="shared" si="2"/>
        <v>-6.652997267390065</v>
      </c>
      <c r="K18" s="36">
        <f t="shared" si="3"/>
        <v>-35.913255709738124</v>
      </c>
      <c r="L18" s="89">
        <v>2376700468</v>
      </c>
      <c r="M18" s="87">
        <v>2248511628</v>
      </c>
      <c r="N18" s="37">
        <f t="shared" si="4"/>
        <v>-7.127167528289475</v>
      </c>
      <c r="O18" s="36">
        <f t="shared" si="5"/>
        <v>-56.038508598720036</v>
      </c>
      <c r="P18" s="6"/>
      <c r="Q18" s="38"/>
    </row>
    <row r="19" spans="1:17" ht="16.5">
      <c r="A19" s="44"/>
      <c r="B19" s="45" t="s">
        <v>25</v>
      </c>
      <c r="C19" s="72">
        <f>C11-C18</f>
        <v>-441118011</v>
      </c>
      <c r="D19" s="73">
        <v>56211612</v>
      </c>
      <c r="E19" s="74">
        <f t="shared" si="0"/>
        <v>497329623</v>
      </c>
      <c r="F19" s="75">
        <f>F11-F18</f>
        <v>-1294111479</v>
      </c>
      <c r="G19" s="76">
        <v>192872568</v>
      </c>
      <c r="H19" s="77">
        <f t="shared" si="1"/>
        <v>1486984047</v>
      </c>
      <c r="I19" s="77">
        <v>139504272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169585904</v>
      </c>
      <c r="M22" s="85">
        <v>100222596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169585904</v>
      </c>
      <c r="M23" s="85">
        <v>100222596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105990000</v>
      </c>
      <c r="D24" s="64">
        <v>169585904</v>
      </c>
      <c r="E24" s="65">
        <f t="shared" si="0"/>
        <v>63595904</v>
      </c>
      <c r="F24" s="63">
        <v>115575000</v>
      </c>
      <c r="G24" s="64">
        <v>100222596</v>
      </c>
      <c r="H24" s="65">
        <f t="shared" si="1"/>
        <v>-15352404</v>
      </c>
      <c r="I24" s="65">
        <v>130858488</v>
      </c>
      <c r="J24" s="30">
        <f t="shared" si="2"/>
        <v>60.00179639588641</v>
      </c>
      <c r="K24" s="31">
        <f t="shared" si="3"/>
        <v>-13.2834990266061</v>
      </c>
      <c r="L24" s="84">
        <v>169585904</v>
      </c>
      <c r="M24" s="85">
        <v>100222596</v>
      </c>
      <c r="N24" s="32">
        <f t="shared" si="4"/>
        <v>37.5007017092647</v>
      </c>
      <c r="O24" s="31">
        <f t="shared" si="5"/>
        <v>-15.318306063435037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169585904</v>
      </c>
      <c r="M25" s="85">
        <v>100222596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105990000</v>
      </c>
      <c r="D26" s="67">
        <v>169585904</v>
      </c>
      <c r="E26" s="68">
        <f t="shared" si="0"/>
        <v>63595904</v>
      </c>
      <c r="F26" s="66">
        <f>SUM(F22:F24)</f>
        <v>115575000</v>
      </c>
      <c r="G26" s="67">
        <v>100222596</v>
      </c>
      <c r="H26" s="68">
        <f t="shared" si="1"/>
        <v>-15352404</v>
      </c>
      <c r="I26" s="68">
        <v>130858488</v>
      </c>
      <c r="J26" s="43">
        <f t="shared" si="2"/>
        <v>60.00179639588641</v>
      </c>
      <c r="K26" s="36">
        <f t="shared" si="3"/>
        <v>-13.2834990266061</v>
      </c>
      <c r="L26" s="89">
        <v>169585904</v>
      </c>
      <c r="M26" s="87">
        <v>100222596</v>
      </c>
      <c r="N26" s="37">
        <f t="shared" si="4"/>
        <v>37.5007017092647</v>
      </c>
      <c r="O26" s="36">
        <f t="shared" si="5"/>
        <v>-15.318306063435037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18830004</v>
      </c>
      <c r="E28" s="65">
        <f t="shared" si="0"/>
        <v>18830004</v>
      </c>
      <c r="F28" s="63">
        <v>5335000</v>
      </c>
      <c r="G28" s="64">
        <v>18469092</v>
      </c>
      <c r="H28" s="65">
        <f t="shared" si="1"/>
        <v>13134092</v>
      </c>
      <c r="I28" s="65">
        <v>19761924</v>
      </c>
      <c r="J28" s="30">
        <f t="shared" si="2"/>
        <v>0</v>
      </c>
      <c r="K28" s="31">
        <f t="shared" si="3"/>
        <v>246.1872914714152</v>
      </c>
      <c r="L28" s="84">
        <v>325860900</v>
      </c>
      <c r="M28" s="85">
        <v>266434188</v>
      </c>
      <c r="N28" s="32">
        <f t="shared" si="4"/>
        <v>5.778540475399166</v>
      </c>
      <c r="O28" s="31">
        <f t="shared" si="5"/>
        <v>4.929582085013805</v>
      </c>
      <c r="P28" s="6"/>
      <c r="Q28" s="33"/>
    </row>
    <row r="29" spans="1:17" ht="12.75">
      <c r="A29" s="7"/>
      <c r="B29" s="29" t="s">
        <v>33</v>
      </c>
      <c r="C29" s="63">
        <v>15000000</v>
      </c>
      <c r="D29" s="64">
        <v>32000012</v>
      </c>
      <c r="E29" s="65">
        <f t="shared" si="0"/>
        <v>17000012</v>
      </c>
      <c r="F29" s="63">
        <v>20000000</v>
      </c>
      <c r="G29" s="64">
        <v>25683336</v>
      </c>
      <c r="H29" s="65">
        <f t="shared" si="1"/>
        <v>5683336</v>
      </c>
      <c r="I29" s="65">
        <v>26050836</v>
      </c>
      <c r="J29" s="30">
        <f t="shared" si="2"/>
        <v>113.33341333333334</v>
      </c>
      <c r="K29" s="31">
        <f t="shared" si="3"/>
        <v>28.41668</v>
      </c>
      <c r="L29" s="84">
        <v>325860900</v>
      </c>
      <c r="M29" s="85">
        <v>266434188</v>
      </c>
      <c r="N29" s="32">
        <f t="shared" si="4"/>
        <v>5.21695361425688</v>
      </c>
      <c r="O29" s="31">
        <f t="shared" si="5"/>
        <v>2.133110635186202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325860900</v>
      </c>
      <c r="M30" s="85">
        <v>266434188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9999996</v>
      </c>
      <c r="E31" s="65">
        <f t="shared" si="0"/>
        <v>9999996</v>
      </c>
      <c r="F31" s="63">
        <v>0</v>
      </c>
      <c r="G31" s="64">
        <v>9808332</v>
      </c>
      <c r="H31" s="65">
        <f t="shared" si="1"/>
        <v>9808332</v>
      </c>
      <c r="I31" s="65">
        <v>10494912</v>
      </c>
      <c r="J31" s="30">
        <f t="shared" si="2"/>
        <v>0</v>
      </c>
      <c r="K31" s="31">
        <f t="shared" si="3"/>
        <v>0</v>
      </c>
      <c r="L31" s="84">
        <v>325860900</v>
      </c>
      <c r="M31" s="85">
        <v>266434188</v>
      </c>
      <c r="N31" s="32">
        <f t="shared" si="4"/>
        <v>3.068792849955303</v>
      </c>
      <c r="O31" s="31">
        <f t="shared" si="5"/>
        <v>3.6813338684598538</v>
      </c>
      <c r="P31" s="6"/>
      <c r="Q31" s="33"/>
    </row>
    <row r="32" spans="1:17" ht="12.75">
      <c r="A32" s="7"/>
      <c r="B32" s="29" t="s">
        <v>36</v>
      </c>
      <c r="C32" s="63">
        <v>108455000</v>
      </c>
      <c r="D32" s="64">
        <v>265030888</v>
      </c>
      <c r="E32" s="65">
        <f t="shared" si="0"/>
        <v>156575888</v>
      </c>
      <c r="F32" s="63">
        <v>127990460</v>
      </c>
      <c r="G32" s="64">
        <v>212473428</v>
      </c>
      <c r="H32" s="65">
        <f t="shared" si="1"/>
        <v>84482968</v>
      </c>
      <c r="I32" s="65">
        <v>248095020</v>
      </c>
      <c r="J32" s="30">
        <f t="shared" si="2"/>
        <v>144.3694509243465</v>
      </c>
      <c r="K32" s="31">
        <f t="shared" si="3"/>
        <v>66.00723835198342</v>
      </c>
      <c r="L32" s="84">
        <v>325860900</v>
      </c>
      <c r="M32" s="85">
        <v>266434188</v>
      </c>
      <c r="N32" s="32">
        <f t="shared" si="4"/>
        <v>48.04991577694654</v>
      </c>
      <c r="O32" s="31">
        <f t="shared" si="5"/>
        <v>31.708756535403783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123455000</v>
      </c>
      <c r="D33" s="82">
        <v>325860900</v>
      </c>
      <c r="E33" s="83">
        <f t="shared" si="0"/>
        <v>202405900</v>
      </c>
      <c r="F33" s="81">
        <f>SUM(F28:F32)</f>
        <v>153325460</v>
      </c>
      <c r="G33" s="82">
        <v>266434188</v>
      </c>
      <c r="H33" s="83">
        <f t="shared" si="1"/>
        <v>113108728</v>
      </c>
      <c r="I33" s="83">
        <v>304402692</v>
      </c>
      <c r="J33" s="58">
        <f t="shared" si="2"/>
        <v>163.9511562917662</v>
      </c>
      <c r="K33" s="59">
        <f t="shared" si="3"/>
        <v>73.77034968621649</v>
      </c>
      <c r="L33" s="96">
        <v>325860900</v>
      </c>
      <c r="M33" s="97">
        <v>266434188</v>
      </c>
      <c r="N33" s="60">
        <f t="shared" si="4"/>
        <v>62.1142027165579</v>
      </c>
      <c r="O33" s="59">
        <f t="shared" si="5"/>
        <v>42.45278312406364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2020-11-03T08:23:26Z</dcterms:created>
  <dcterms:modified xsi:type="dcterms:W3CDTF">2020-11-05T12:22:03Z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